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https://veul-my.sharepoint.com/personal/michelle_brown_vitalenergi_co_uk/Documents/Regulations/DNO Charging Schedules/2027-28/VEPN - All GSPs/"/>
    </mc:Choice>
  </mc:AlternateContent>
  <xr:revisionPtr revIDLastSave="2" documentId="8_{CED9504E-0B80-4BDC-BF62-1D3072B92C9C}" xr6:coauthVersionLast="47" xr6:coauthVersionMax="47" xr10:uidLastSave="{1AFBFDA7-094B-441E-9206-CA4A84040FD0}"/>
  <bookViews>
    <workbookView xWindow="-96" yWindow="-96" windowWidth="23232" windowHeight="13872" tabRatio="862" firstSheet="2" activeTab="13"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charges'!$A$10:$R$57</definedName>
    <definedName name="_xlnm._FilterDatabase" localSheetId="6" hidden="1">'Annex 4 LDNO charges'!$A$13:$J$203</definedName>
    <definedName name="_xlnm._FilterDatabase" localSheetId="9" hidden="1">'Annex 7 Pass-Through Costs'!$A$4:$E$164</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charges'!$A$2:$P$57</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charges'!$A$2:$J$203</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7">'Annex 5 LLFs'!$25:$25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4" l="1"/>
  <c r="C9" i="15" l="1"/>
  <c r="T10" i="15" l="1"/>
  <c r="S10" i="15"/>
  <c r="R10" i="15"/>
  <c r="Q10" i="15"/>
  <c r="P10" i="15"/>
  <c r="O10" i="15"/>
  <c r="N10" i="15"/>
  <c r="M10" i="15"/>
  <c r="M9" i="15"/>
  <c r="I9" i="15"/>
  <c r="D9" i="15"/>
  <c r="E9" i="15"/>
  <c r="F9" i="15"/>
  <c r="G9" i="15"/>
  <c r="H9" i="15"/>
  <c r="B6" i="24" l="1"/>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c r="B5" i="24"/>
  <c r="A5" i="13" l="1" a="1"/>
  <c r="A5" i="13" s="1"/>
  <c r="I14" i="15" l="1"/>
  <c r="A2" i="27" l="1"/>
  <c r="A2" i="14" l="1"/>
  <c r="A2" i="13"/>
  <c r="A2" i="12" l="1"/>
  <c r="B37" i="27"/>
  <c r="B36" i="27"/>
  <c r="B35" i="27"/>
  <c r="B34" i="27"/>
  <c r="B33" i="27"/>
  <c r="B32" i="27"/>
  <c r="B31" i="27"/>
  <c r="B30" i="27"/>
  <c r="B29" i="27"/>
  <c r="B23" i="27"/>
  <c r="B18" i="27"/>
  <c r="B13" i="27"/>
  <c r="B12" i="27"/>
  <c r="B7" i="27"/>
  <c r="A2" i="26"/>
  <c r="H5" i="13" l="1"/>
  <c r="E5" i="13"/>
  <c r="F5" i="13"/>
  <c r="G5" i="13"/>
  <c r="E12" i="15" l="1"/>
  <c r="D12" i="15"/>
  <c r="C12" i="15"/>
  <c r="B13" i="1" l="1"/>
  <c r="H14" i="15" l="1"/>
  <c r="B2" i="15" l="1"/>
  <c r="A2" i="7"/>
  <c r="A17" i="8"/>
  <c r="A4" i="8"/>
  <c r="A3" i="6"/>
  <c r="A2" i="5"/>
  <c r="A2" i="4" l="1"/>
  <c r="A2" i="2" l="1"/>
  <c r="G10" i="15" s="1"/>
  <c r="I10" i="15" l="1"/>
  <c r="H10" i="15"/>
  <c r="B11" i="1"/>
  <c r="B9" i="1"/>
  <c r="H17" i="15" l="1"/>
  <c r="R9" i="15"/>
  <c r="S9" i="15"/>
  <c r="T9" i="15"/>
  <c r="Q9" i="15"/>
  <c r="N9" i="15"/>
  <c r="O9" i="15"/>
  <c r="P9" i="15"/>
  <c r="Q5" i="8" l="1"/>
  <c r="K5" i="8"/>
  <c r="L5" i="8"/>
  <c r="M5" i="8"/>
  <c r="N5" i="8"/>
  <c r="O5" i="8"/>
  <c r="P5" i="8"/>
  <c r="J5" i="8"/>
  <c r="F4" i="14"/>
  <c r="G4" i="14"/>
  <c r="H4" i="14"/>
  <c r="E4" i="14"/>
  <c r="F4" i="13"/>
  <c r="G4" i="13"/>
  <c r="H4" i="13"/>
  <c r="E4" i="13"/>
  <c r="C14" i="15" l="1"/>
  <c r="A5" i="14" a="1"/>
  <c r="A5" i="14" s="1"/>
  <c r="F5" i="14" l="1"/>
  <c r="G5" i="14"/>
  <c r="E5" i="14"/>
  <c r="H5" i="14"/>
  <c r="D5" i="14"/>
  <c r="A6" i="14" a="1"/>
  <c r="A6" i="14" s="1"/>
  <c r="B5" i="14"/>
  <c r="C5" i="14"/>
  <c r="D5" i="13"/>
  <c r="C5" i="13"/>
  <c r="B5" i="13"/>
  <c r="A6" i="13" a="1"/>
  <c r="A6" i="13" s="1"/>
  <c r="B6" i="14" l="1"/>
  <c r="C6" i="14"/>
  <c r="D6" i="14"/>
  <c r="E6" i="14"/>
  <c r="F6" i="14"/>
  <c r="G6" i="14"/>
  <c r="H6" i="14"/>
  <c r="B6" i="13"/>
  <c r="C6" i="13"/>
  <c r="D6" i="13"/>
  <c r="E6" i="13"/>
  <c r="F6" i="13"/>
  <c r="G6" i="13"/>
  <c r="H6" i="13"/>
  <c r="A7" i="14" a="1"/>
  <c r="A7" i="14" s="1"/>
  <c r="A7" i="13" a="1"/>
  <c r="A7" i="13" s="1"/>
  <c r="R13" i="15"/>
  <c r="R14" i="15" s="1"/>
  <c r="N14" i="15"/>
  <c r="O14" i="15"/>
  <c r="P14" i="15"/>
  <c r="Q14" i="15"/>
  <c r="S14" i="15"/>
  <c r="T14" i="15"/>
  <c r="M14" i="15"/>
  <c r="Q17" i="15"/>
  <c r="P17" i="15"/>
  <c r="O17" i="15"/>
  <c r="N17" i="15"/>
  <c r="M17" i="15"/>
  <c r="D14" i="15"/>
  <c r="E14" i="15"/>
  <c r="F14" i="15"/>
  <c r="H18" i="15" s="1"/>
  <c r="G14" i="15"/>
  <c r="B7" i="14" l="1"/>
  <c r="C7" i="14"/>
  <c r="D7" i="14"/>
  <c r="G7" i="14"/>
  <c r="H7" i="14"/>
  <c r="E7" i="14"/>
  <c r="F7" i="14"/>
  <c r="B7" i="13"/>
  <c r="C7" i="13"/>
  <c r="D7" i="13"/>
  <c r="E7" i="13"/>
  <c r="F7" i="13"/>
  <c r="G7" i="13"/>
  <c r="H7" i="13"/>
  <c r="A8" i="14" a="1"/>
  <c r="A8" i="14" s="1"/>
  <c r="A8" i="13" a="1"/>
  <c r="A8" i="13" s="1"/>
  <c r="S17" i="15"/>
  <c r="T18" i="15"/>
  <c r="R17" i="15"/>
  <c r="P18" i="15"/>
  <c r="M21" i="15"/>
  <c r="T17" i="15"/>
  <c r="M18" i="15"/>
  <c r="Q18" i="15"/>
  <c r="N18" i="15"/>
  <c r="S18" i="15"/>
  <c r="O18" i="15"/>
  <c r="R18" i="15"/>
  <c r="D8" i="14" l="1"/>
  <c r="B8" i="14"/>
  <c r="C8" i="14"/>
  <c r="E8" i="14"/>
  <c r="F8" i="14"/>
  <c r="G8" i="14"/>
  <c r="H8" i="14"/>
  <c r="C8" i="13"/>
  <c r="D8" i="13"/>
  <c r="B8" i="13"/>
  <c r="E8" i="13"/>
  <c r="F8" i="13"/>
  <c r="G8" i="13"/>
  <c r="H8" i="13"/>
  <c r="A9" i="14" a="1"/>
  <c r="A9" i="14" s="1"/>
  <c r="A9" i="13" a="1"/>
  <c r="A9" i="13" s="1"/>
  <c r="N21" i="15"/>
  <c r="M22" i="15"/>
  <c r="N22" i="15"/>
  <c r="E10" i="15"/>
  <c r="C10" i="15"/>
  <c r="C17" i="15" s="1"/>
  <c r="F10" i="15"/>
  <c r="D10" i="15"/>
  <c r="C9" i="14" l="1"/>
  <c r="D9" i="14"/>
  <c r="B9" i="14"/>
  <c r="G9" i="14"/>
  <c r="H9" i="14"/>
  <c r="E9" i="14"/>
  <c r="F9" i="14"/>
  <c r="B9" i="13"/>
  <c r="C9" i="13"/>
  <c r="D9" i="13"/>
  <c r="E9" i="13"/>
  <c r="F9" i="13"/>
  <c r="G9" i="13"/>
  <c r="H9" i="13"/>
  <c r="A10" i="14" a="1"/>
  <c r="A10" i="14" s="1"/>
  <c r="A10" i="13" a="1"/>
  <c r="A10" i="13" s="1"/>
  <c r="C18" i="15"/>
  <c r="G17" i="15"/>
  <c r="G18" i="15"/>
  <c r="D17" i="15"/>
  <c r="D18" i="15"/>
  <c r="E18" i="15"/>
  <c r="E17" i="15"/>
  <c r="F17" i="15"/>
  <c r="F18" i="15"/>
  <c r="I17" i="15"/>
  <c r="I18" i="15"/>
  <c r="B10" i="14" l="1"/>
  <c r="C10" i="14"/>
  <c r="D10" i="14"/>
  <c r="E10" i="14"/>
  <c r="F10" i="14"/>
  <c r="G10" i="14"/>
  <c r="H10" i="14"/>
  <c r="B10" i="13"/>
  <c r="C10" i="13"/>
  <c r="D10" i="13"/>
  <c r="E10" i="13"/>
  <c r="F10" i="13"/>
  <c r="G10" i="13"/>
  <c r="H10" i="13"/>
  <c r="C21" i="15"/>
  <c r="C22" i="15"/>
  <c r="A11" i="14" a="1"/>
  <c r="A11" i="14" s="1"/>
  <c r="A11" i="13" a="1"/>
  <c r="A11" i="13" s="1"/>
  <c r="A12" i="14" l="1" a="1"/>
  <c r="A12" i="14" s="1"/>
  <c r="A13" i="14" s="1" a="1"/>
  <c r="A13" i="14" s="1"/>
  <c r="C11" i="14"/>
  <c r="B11" i="14"/>
  <c r="G11" i="14"/>
  <c r="D11" i="14"/>
  <c r="H11" i="14"/>
  <c r="E11" i="14"/>
  <c r="F11" i="14"/>
  <c r="A12" i="13" a="1"/>
  <c r="A12" i="13" s="1"/>
  <c r="A13" i="13" s="1" a="1"/>
  <c r="A13" i="13" s="1"/>
  <c r="B11" i="13"/>
  <c r="C11" i="13"/>
  <c r="D11" i="13"/>
  <c r="E11" i="13"/>
  <c r="F11" i="13"/>
  <c r="G11" i="13"/>
  <c r="H11" i="13"/>
  <c r="B13" i="14" l="1"/>
  <c r="C13" i="14"/>
  <c r="D13" i="14"/>
  <c r="E13" i="14"/>
  <c r="F13" i="14"/>
  <c r="G13" i="14"/>
  <c r="H13" i="14"/>
  <c r="A14" i="14" a="1"/>
  <c r="A14" i="14" s="1"/>
  <c r="B12" i="14"/>
  <c r="C12" i="14"/>
  <c r="D12" i="14"/>
  <c r="E12" i="14"/>
  <c r="F12" i="14"/>
  <c r="G12" i="14"/>
  <c r="H12" i="14"/>
  <c r="D13" i="13"/>
  <c r="B13" i="13"/>
  <c r="E13" i="13"/>
  <c r="F13" i="13"/>
  <c r="G13" i="13"/>
  <c r="C13" i="13"/>
  <c r="H13" i="13"/>
  <c r="B12" i="13"/>
  <c r="C12" i="13"/>
  <c r="D12" i="13"/>
  <c r="E12" i="13"/>
  <c r="F12" i="13"/>
  <c r="G12" i="13"/>
  <c r="H12" i="13"/>
  <c r="A14" i="13" a="1"/>
  <c r="A14" i="13" s="1"/>
  <c r="D14" i="14" l="1"/>
  <c r="E14" i="14"/>
  <c r="F14" i="14"/>
  <c r="G14" i="14"/>
  <c r="H14" i="14"/>
  <c r="C14" i="14"/>
  <c r="B14" i="14"/>
  <c r="B14" i="13"/>
  <c r="C14" i="13"/>
  <c r="D14" i="13"/>
  <c r="E14" i="13"/>
  <c r="F14" i="13"/>
  <c r="G14" i="13"/>
  <c r="H14" i="13"/>
  <c r="A15" i="14" a="1"/>
  <c r="A15" i="14" s="1"/>
  <c r="A15" i="13" a="1"/>
  <c r="A15" i="13" s="1"/>
  <c r="B15" i="14" l="1"/>
  <c r="C15" i="14"/>
  <c r="D15" i="14"/>
  <c r="G15" i="14"/>
  <c r="H15" i="14"/>
  <c r="E15" i="14"/>
  <c r="F15" i="14"/>
  <c r="B15" i="13"/>
  <c r="C15" i="13"/>
  <c r="D15" i="13"/>
  <c r="E15" i="13"/>
  <c r="F15" i="13"/>
  <c r="G15" i="13"/>
  <c r="H15" i="13"/>
  <c r="A16" i="14" a="1"/>
  <c r="A16" i="14" s="1"/>
  <c r="A16" i="13" a="1"/>
  <c r="A16" i="13" s="1"/>
  <c r="D16" i="14" l="1"/>
  <c r="B16" i="14"/>
  <c r="C16" i="14"/>
  <c r="E16" i="14"/>
  <c r="F16" i="14"/>
  <c r="G16" i="14"/>
  <c r="H16" i="14"/>
  <c r="C16" i="13"/>
  <c r="D16" i="13"/>
  <c r="B16" i="13"/>
  <c r="E16" i="13"/>
  <c r="F16" i="13"/>
  <c r="G16" i="13"/>
  <c r="H16" i="13"/>
  <c r="A17" i="14" a="1"/>
  <c r="A17" i="14" s="1"/>
  <c r="A17" i="13" a="1"/>
  <c r="A17" i="13" s="1"/>
  <c r="C17" i="14" l="1"/>
  <c r="D17" i="14"/>
  <c r="G17" i="14"/>
  <c r="H17" i="14"/>
  <c r="B17" i="14"/>
  <c r="E17" i="14"/>
  <c r="F17" i="14"/>
  <c r="B17" i="13"/>
  <c r="C17" i="13"/>
  <c r="D17" i="13"/>
  <c r="E17" i="13"/>
  <c r="F17" i="13"/>
  <c r="G17" i="13"/>
  <c r="H17" i="13"/>
  <c r="A18" i="14" a="1"/>
  <c r="A18" i="14" s="1"/>
  <c r="A18" i="13" a="1"/>
  <c r="A18" i="13" s="1"/>
  <c r="B18" i="14" l="1"/>
  <c r="C18" i="14"/>
  <c r="D18" i="14"/>
  <c r="E18" i="14"/>
  <c r="F18" i="14"/>
  <c r="G18" i="14"/>
  <c r="H18" i="14"/>
  <c r="B18" i="13"/>
  <c r="C18" i="13"/>
  <c r="E18" i="13"/>
  <c r="D18" i="13"/>
  <c r="F18" i="13"/>
  <c r="G18" i="13"/>
  <c r="H18" i="13"/>
  <c r="A19" i="14" a="1"/>
  <c r="A19" i="14" s="1"/>
  <c r="A19" i="13" a="1"/>
  <c r="A19" i="13" s="1"/>
  <c r="C19" i="14" l="1"/>
  <c r="B19" i="14"/>
  <c r="G19" i="14"/>
  <c r="H19" i="14"/>
  <c r="D19" i="14"/>
  <c r="E19" i="14"/>
  <c r="F19" i="14"/>
  <c r="B19" i="13"/>
  <c r="C19" i="13"/>
  <c r="D19" i="13"/>
  <c r="E19" i="13"/>
  <c r="F19" i="13"/>
  <c r="G19" i="13"/>
  <c r="H19" i="13"/>
  <c r="A20" i="14" a="1"/>
  <c r="A20" i="14" s="1"/>
  <c r="A20" i="13" a="1"/>
  <c r="A20" i="13" s="1"/>
  <c r="B20" i="14" l="1"/>
  <c r="C20" i="14"/>
  <c r="D20" i="14"/>
  <c r="E20" i="14"/>
  <c r="F20" i="14"/>
  <c r="G20" i="14"/>
  <c r="H20" i="14"/>
  <c r="B20" i="13"/>
  <c r="C20" i="13"/>
  <c r="D20" i="13"/>
  <c r="E20" i="13"/>
  <c r="F20" i="13"/>
  <c r="G20" i="13"/>
  <c r="H20" i="13"/>
  <c r="A21" i="14" a="1"/>
  <c r="A21" i="14" s="1"/>
  <c r="A21" i="13" a="1"/>
  <c r="A21" i="13" s="1"/>
  <c r="B21" i="14" l="1"/>
  <c r="C21" i="14"/>
  <c r="D21" i="14"/>
  <c r="G21" i="14"/>
  <c r="H21" i="14"/>
  <c r="E21" i="14"/>
  <c r="F21" i="14"/>
  <c r="D21" i="13"/>
  <c r="B21" i="13"/>
  <c r="E21" i="13"/>
  <c r="F21" i="13"/>
  <c r="G21" i="13"/>
  <c r="H21" i="13"/>
  <c r="C21" i="13"/>
  <c r="A22" i="14" a="1"/>
  <c r="A22" i="14" s="1"/>
  <c r="A22" i="13" a="1"/>
  <c r="A22" i="13" s="1"/>
  <c r="B22" i="14" l="1"/>
  <c r="D22" i="14"/>
  <c r="E22" i="14"/>
  <c r="F22" i="14"/>
  <c r="G22" i="14"/>
  <c r="C22" i="14"/>
  <c r="H22" i="14"/>
  <c r="B22" i="13"/>
  <c r="C22" i="13"/>
  <c r="D22" i="13"/>
  <c r="E22" i="13"/>
  <c r="F22" i="13"/>
  <c r="G22" i="13"/>
  <c r="H22" i="13"/>
  <c r="A23" i="14" a="1"/>
  <c r="A23" i="14" s="1"/>
  <c r="A23" i="13" a="1"/>
  <c r="A23" i="13" s="1"/>
  <c r="B23" i="14" l="1"/>
  <c r="C23" i="14"/>
  <c r="D23" i="14"/>
  <c r="G23" i="14"/>
  <c r="H23" i="14"/>
  <c r="E23" i="14"/>
  <c r="F23" i="14"/>
  <c r="B23" i="13"/>
  <c r="C23" i="13"/>
  <c r="D23" i="13"/>
  <c r="E23" i="13"/>
  <c r="F23" i="13"/>
  <c r="G23" i="13"/>
  <c r="H23" i="13"/>
  <c r="A24" i="14" a="1"/>
  <c r="A24" i="14" s="1"/>
  <c r="A24" i="13" a="1"/>
  <c r="A24" i="13" s="1"/>
  <c r="D24" i="14" l="1"/>
  <c r="B24" i="14"/>
  <c r="C24" i="14"/>
  <c r="E24" i="14"/>
  <c r="F24" i="14"/>
  <c r="G24" i="14"/>
  <c r="H24" i="14"/>
  <c r="A25" i="13" a="1"/>
  <c r="A25" i="13" s="1"/>
  <c r="A26" i="13" s="1" a="1"/>
  <c r="A26" i="13" s="1"/>
  <c r="C24" i="13"/>
  <c r="D24" i="13"/>
  <c r="E24" i="13"/>
  <c r="F24" i="13"/>
  <c r="G24" i="13"/>
  <c r="B24" i="13"/>
  <c r="H24" i="13"/>
  <c r="A25" i="14" a="1"/>
  <c r="A25" i="14" s="1"/>
  <c r="C25" i="14" l="1"/>
  <c r="D25" i="14"/>
  <c r="G25" i="14"/>
  <c r="H25" i="14"/>
  <c r="B25" i="14"/>
  <c r="E25" i="14"/>
  <c r="F25" i="14"/>
  <c r="B26" i="13"/>
  <c r="C26" i="13"/>
  <c r="D26" i="13"/>
  <c r="E26" i="13"/>
  <c r="F26" i="13"/>
  <c r="G26" i="13"/>
  <c r="H26" i="13"/>
  <c r="B25" i="13"/>
  <c r="C25" i="13"/>
  <c r="D25" i="13"/>
  <c r="E25" i="13"/>
  <c r="F25" i="13"/>
  <c r="G25" i="13"/>
  <c r="H25" i="13"/>
  <c r="A26" i="14" a="1"/>
  <c r="A26" i="14" s="1"/>
  <c r="A27" i="13" a="1"/>
  <c r="A27" i="13" s="1"/>
  <c r="B26" i="14" l="1"/>
  <c r="C26" i="14"/>
  <c r="D26" i="14"/>
  <c r="E26" i="14"/>
  <c r="F26" i="14"/>
  <c r="G26" i="14"/>
  <c r="H26" i="14"/>
  <c r="B27" i="13"/>
  <c r="C27" i="13"/>
  <c r="D27" i="13"/>
  <c r="E27" i="13"/>
  <c r="F27" i="13"/>
  <c r="G27" i="13"/>
  <c r="H27" i="13"/>
  <c r="A27" i="14" a="1"/>
  <c r="A27" i="14" s="1"/>
  <c r="A28" i="13" a="1"/>
  <c r="A28" i="13" s="1"/>
  <c r="C27" i="14" l="1"/>
  <c r="B27" i="14"/>
  <c r="G27" i="14"/>
  <c r="H27" i="14"/>
  <c r="D27" i="14"/>
  <c r="E27" i="14"/>
  <c r="F27" i="14"/>
  <c r="B28" i="13"/>
  <c r="C28" i="13"/>
  <c r="D28" i="13"/>
  <c r="E28" i="13"/>
  <c r="F28" i="13"/>
  <c r="G28" i="13"/>
  <c r="H28" i="13"/>
  <c r="A28" i="14" a="1"/>
  <c r="A28" i="14" s="1"/>
  <c r="A29" i="13" a="1"/>
  <c r="A29" i="13" s="1"/>
  <c r="B28" i="14" l="1"/>
  <c r="C28" i="14"/>
  <c r="D28" i="14"/>
  <c r="E28" i="14"/>
  <c r="F28" i="14"/>
  <c r="G28" i="14"/>
  <c r="H28" i="14"/>
  <c r="D29" i="13"/>
  <c r="B29" i="13"/>
  <c r="E29" i="13"/>
  <c r="C29" i="13"/>
  <c r="F29" i="13"/>
  <c r="G29" i="13"/>
  <c r="H29" i="13"/>
  <c r="A29" i="14" a="1"/>
  <c r="A29" i="14" s="1"/>
  <c r="A30" i="13" a="1"/>
  <c r="A30" i="13" s="1"/>
  <c r="B29" i="14" l="1"/>
  <c r="C29" i="14"/>
  <c r="D29" i="14"/>
  <c r="G29" i="14"/>
  <c r="H29" i="14"/>
  <c r="E29" i="14"/>
  <c r="F29" i="14"/>
  <c r="B30" i="13"/>
  <c r="C30" i="13"/>
  <c r="D30" i="13"/>
  <c r="E30" i="13"/>
  <c r="F30" i="13"/>
  <c r="G30" i="13"/>
  <c r="H30" i="13"/>
  <c r="A30" i="14" a="1"/>
  <c r="A30" i="14" s="1"/>
  <c r="A31" i="13" a="1"/>
  <c r="A31" i="13" s="1"/>
  <c r="B30" i="14" l="1"/>
  <c r="D30" i="14"/>
  <c r="C30" i="14"/>
  <c r="E30" i="14"/>
  <c r="F30" i="14"/>
  <c r="G30" i="14"/>
  <c r="H30" i="14"/>
  <c r="B31" i="13"/>
  <c r="C31" i="13"/>
  <c r="D31" i="13"/>
  <c r="E31" i="13"/>
  <c r="F31" i="13"/>
  <c r="G31" i="13"/>
  <c r="H31" i="13"/>
  <c r="A31" i="14" a="1"/>
  <c r="A31" i="14" s="1"/>
  <c r="A32" i="13" a="1"/>
  <c r="A32" i="13" s="1"/>
  <c r="B31" i="14" l="1"/>
  <c r="C31" i="14"/>
  <c r="D31" i="14"/>
  <c r="G31" i="14"/>
  <c r="H31" i="14"/>
  <c r="E31" i="14"/>
  <c r="F31" i="14"/>
  <c r="C32" i="13"/>
  <c r="D32" i="13"/>
  <c r="B32" i="13"/>
  <c r="E32" i="13"/>
  <c r="F32" i="13"/>
  <c r="G32" i="13"/>
  <c r="H32" i="13"/>
  <c r="A32" i="14" a="1"/>
  <c r="A32" i="14" s="1"/>
  <c r="A33" i="13" a="1"/>
  <c r="A33" i="13" s="1"/>
  <c r="D32" i="14" l="1"/>
  <c r="B32" i="14"/>
  <c r="C32" i="14"/>
  <c r="E32" i="14"/>
  <c r="F32" i="14"/>
  <c r="G32" i="14"/>
  <c r="H32" i="14"/>
  <c r="B33" i="13"/>
  <c r="C33" i="13"/>
  <c r="D33" i="13"/>
  <c r="E33" i="13"/>
  <c r="F33" i="13"/>
  <c r="G33" i="13"/>
  <c r="H33" i="13"/>
  <c r="A33" i="14" a="1"/>
  <c r="A33" i="14" s="1"/>
  <c r="A34" i="13" a="1"/>
  <c r="A34" i="13" s="1"/>
  <c r="C33" i="14" l="1"/>
  <c r="D33" i="14"/>
  <c r="G33" i="14"/>
  <c r="B33" i="14"/>
  <c r="H33" i="14"/>
  <c r="E33" i="14"/>
  <c r="F33" i="14"/>
  <c r="B34" i="13"/>
  <c r="C34" i="13"/>
  <c r="D34" i="13"/>
  <c r="E34" i="13"/>
  <c r="F34" i="13"/>
  <c r="G34" i="13"/>
  <c r="H34" i="13"/>
  <c r="A34" i="14" a="1"/>
  <c r="A34" i="14" s="1"/>
  <c r="A35" i="13" a="1"/>
  <c r="A35" i="13" s="1"/>
  <c r="B34" i="14" l="1"/>
  <c r="C34" i="14"/>
  <c r="D34" i="14"/>
  <c r="E34" i="14"/>
  <c r="F34" i="14"/>
  <c r="G34" i="14"/>
  <c r="H34" i="14"/>
  <c r="B35" i="13"/>
  <c r="C35" i="13"/>
  <c r="D35" i="13"/>
  <c r="E35" i="13"/>
  <c r="F35" i="13"/>
  <c r="G35" i="13"/>
  <c r="H35" i="13"/>
  <c r="A35" i="14" a="1"/>
  <c r="A35" i="14" s="1"/>
  <c r="A36" i="13" a="1"/>
  <c r="A36" i="13" s="1"/>
  <c r="C35" i="14" l="1"/>
  <c r="B35" i="14"/>
  <c r="G35" i="14"/>
  <c r="H35" i="14"/>
  <c r="D35" i="14"/>
  <c r="E35" i="14"/>
  <c r="F35" i="14"/>
  <c r="B36" i="13"/>
  <c r="C36" i="13"/>
  <c r="D36" i="13"/>
  <c r="E36" i="13"/>
  <c r="F36" i="13"/>
  <c r="G36" i="13"/>
  <c r="H36" i="13"/>
  <c r="A36" i="14" a="1"/>
  <c r="A36" i="14" s="1"/>
  <c r="A37" i="13" a="1"/>
  <c r="A37" i="13" s="1"/>
  <c r="B36" i="14" l="1"/>
  <c r="C36" i="14"/>
  <c r="D36" i="14"/>
  <c r="E36" i="14"/>
  <c r="F36" i="14"/>
  <c r="G36" i="14"/>
  <c r="H36" i="14"/>
  <c r="A38" i="13" a="1"/>
  <c r="A38" i="13" s="1"/>
  <c r="A39" i="13" s="1" a="1"/>
  <c r="A39" i="13" s="1"/>
  <c r="D37" i="13"/>
  <c r="B37" i="13"/>
  <c r="E37" i="13"/>
  <c r="F37" i="13"/>
  <c r="G37" i="13"/>
  <c r="H37" i="13"/>
  <c r="C37" i="13"/>
  <c r="A37" i="14" a="1"/>
  <c r="A37" i="14" s="1"/>
  <c r="B37" i="14" l="1"/>
  <c r="C37" i="14"/>
  <c r="D37" i="14"/>
  <c r="G37" i="14"/>
  <c r="H37" i="14"/>
  <c r="E37" i="14"/>
  <c r="F37" i="14"/>
  <c r="B39" i="13"/>
  <c r="C39" i="13"/>
  <c r="D39" i="13"/>
  <c r="E39" i="13"/>
  <c r="F39" i="13"/>
  <c r="G39" i="13"/>
  <c r="H39" i="13"/>
  <c r="B38" i="13"/>
  <c r="C38" i="13"/>
  <c r="D38" i="13"/>
  <c r="E38" i="13"/>
  <c r="F38" i="13"/>
  <c r="G38" i="13"/>
  <c r="H38" i="13"/>
  <c r="A38" i="14" a="1"/>
  <c r="A38" i="14" s="1"/>
  <c r="A40" i="13" a="1"/>
  <c r="A40" i="13" s="1"/>
  <c r="B38" i="14" l="1"/>
  <c r="D38" i="14"/>
  <c r="E38" i="14"/>
  <c r="C38" i="14"/>
  <c r="F38" i="14"/>
  <c r="G38" i="14"/>
  <c r="H38" i="14"/>
  <c r="C40" i="13"/>
  <c r="D40" i="13"/>
  <c r="B40" i="13"/>
  <c r="F40" i="13"/>
  <c r="H40" i="13"/>
  <c r="E40" i="13"/>
  <c r="G40" i="13"/>
  <c r="A39" i="14" a="1"/>
  <c r="A39" i="14" s="1"/>
  <c r="A41" i="13" a="1"/>
  <c r="A41" i="13" s="1"/>
  <c r="B39" i="14" l="1"/>
  <c r="C39" i="14"/>
  <c r="D39" i="14"/>
  <c r="G39" i="14"/>
  <c r="H39" i="14"/>
  <c r="E39" i="14"/>
  <c r="F39" i="14"/>
  <c r="B41" i="13"/>
  <c r="C41" i="13"/>
  <c r="D41" i="13"/>
  <c r="E41" i="13"/>
  <c r="F41" i="13"/>
  <c r="G41" i="13"/>
  <c r="H41" i="13"/>
  <c r="A40" i="14" a="1"/>
  <c r="A40" i="14" s="1"/>
  <c r="A42" i="13" a="1"/>
  <c r="A42" i="13" s="1"/>
  <c r="D40" i="14" l="1"/>
  <c r="B40" i="14"/>
  <c r="C40" i="14"/>
  <c r="E40" i="14"/>
  <c r="F40" i="14"/>
  <c r="G40" i="14"/>
  <c r="H40" i="14"/>
  <c r="B42" i="13"/>
  <c r="C42" i="13"/>
  <c r="F42" i="13"/>
  <c r="D42" i="13"/>
  <c r="H42" i="13"/>
  <c r="E42" i="13"/>
  <c r="G42" i="13"/>
  <c r="A41" i="14" a="1"/>
  <c r="A41" i="14" s="1"/>
  <c r="A43" i="13" a="1"/>
  <c r="A43" i="13" s="1"/>
  <c r="C41" i="14" l="1"/>
  <c r="D41" i="14"/>
  <c r="G41" i="14"/>
  <c r="H41" i="14"/>
  <c r="B41" i="14"/>
  <c r="E41" i="14"/>
  <c r="F41" i="14"/>
  <c r="B43" i="13"/>
  <c r="C43" i="13"/>
  <c r="D43" i="13"/>
  <c r="F43" i="13"/>
  <c r="G43" i="13"/>
  <c r="H43" i="13"/>
  <c r="E43" i="13"/>
  <c r="A42" i="14" a="1"/>
  <c r="A42" i="14" s="1"/>
  <c r="A44" i="13" a="1"/>
  <c r="A44" i="13" s="1"/>
  <c r="B42" i="14" l="1"/>
  <c r="C42" i="14"/>
  <c r="D42" i="14"/>
  <c r="F42" i="14"/>
  <c r="G42" i="14"/>
  <c r="H42" i="14"/>
  <c r="E42" i="14"/>
  <c r="B44" i="13"/>
  <c r="C44" i="13"/>
  <c r="D44" i="13"/>
  <c r="F44" i="13"/>
  <c r="H44" i="13"/>
  <c r="E44" i="13"/>
  <c r="G44" i="13"/>
  <c r="A43" i="14" a="1"/>
  <c r="A43" i="14" s="1"/>
  <c r="A45" i="13" a="1"/>
  <c r="A45" i="13" s="1"/>
  <c r="C43" i="14" l="1"/>
  <c r="B43" i="14"/>
  <c r="G43" i="14"/>
  <c r="H43" i="14"/>
  <c r="D43" i="14"/>
  <c r="E43" i="14"/>
  <c r="F43" i="14"/>
  <c r="D45" i="13"/>
  <c r="B45" i="13"/>
  <c r="F45" i="13"/>
  <c r="G45" i="13"/>
  <c r="H45" i="13"/>
  <c r="C45" i="13"/>
  <c r="E45" i="13"/>
  <c r="A44" i="14" a="1"/>
  <c r="A44" i="14" s="1"/>
  <c r="A46" i="13" a="1"/>
  <c r="A46" i="13" s="1"/>
  <c r="B44" i="14" l="1"/>
  <c r="C44" i="14"/>
  <c r="D44" i="14"/>
  <c r="F44" i="14"/>
  <c r="H44" i="14"/>
  <c r="E44" i="14"/>
  <c r="G44" i="14"/>
  <c r="B46" i="13"/>
  <c r="C46" i="13"/>
  <c r="D46" i="13"/>
  <c r="F46" i="13"/>
  <c r="H46" i="13"/>
  <c r="E46" i="13"/>
  <c r="G46" i="13"/>
  <c r="A45" i="14" a="1"/>
  <c r="A45" i="14" s="1"/>
  <c r="A47" i="13" a="1"/>
  <c r="A47" i="13" s="1"/>
  <c r="B45" i="14" l="1"/>
  <c r="C45" i="14"/>
  <c r="D45" i="14"/>
  <c r="G45" i="14"/>
  <c r="H45" i="14"/>
  <c r="F45" i="14"/>
  <c r="E45" i="14"/>
  <c r="B47" i="13"/>
  <c r="C47" i="13"/>
  <c r="D47" i="13"/>
  <c r="F47" i="13"/>
  <c r="G47" i="13"/>
  <c r="H47" i="13"/>
  <c r="E47" i="13"/>
  <c r="A46" i="14" a="1"/>
  <c r="A46" i="14" s="1"/>
  <c r="A48" i="13" a="1"/>
  <c r="A48" i="13" s="1"/>
  <c r="B46" i="14" l="1"/>
  <c r="D46" i="14"/>
  <c r="F46" i="14"/>
  <c r="H46" i="14"/>
  <c r="C46" i="14"/>
  <c r="E46" i="14"/>
  <c r="G46" i="14"/>
  <c r="C48" i="13"/>
  <c r="D48" i="13"/>
  <c r="B48" i="13"/>
  <c r="F48" i="13"/>
  <c r="H48" i="13"/>
  <c r="E48" i="13"/>
  <c r="G48" i="13"/>
  <c r="A47" i="14" a="1"/>
  <c r="A47" i="14" s="1"/>
  <c r="A49" i="13" a="1"/>
  <c r="A49" i="13" s="1"/>
  <c r="B47" i="14" l="1"/>
  <c r="C47" i="14"/>
  <c r="D47" i="14"/>
  <c r="G47" i="14"/>
  <c r="H47" i="14"/>
  <c r="E47" i="14"/>
  <c r="F47" i="14"/>
  <c r="B49" i="13"/>
  <c r="C49" i="13"/>
  <c r="D49" i="13"/>
  <c r="F49" i="13"/>
  <c r="G49" i="13"/>
  <c r="H49" i="13"/>
  <c r="E49" i="13"/>
  <c r="A48" i="14" a="1"/>
  <c r="A48" i="14" s="1"/>
  <c r="A50" i="13" a="1"/>
  <c r="A50" i="13" s="1"/>
  <c r="D48" i="14" l="1"/>
  <c r="B48" i="14"/>
  <c r="C48" i="14"/>
  <c r="F48" i="14"/>
  <c r="H48" i="14"/>
  <c r="E48" i="14"/>
  <c r="G48" i="14"/>
  <c r="B50" i="13"/>
  <c r="C50" i="13"/>
  <c r="D50" i="13"/>
  <c r="F50" i="13"/>
  <c r="H50" i="13"/>
  <c r="G50" i="13"/>
  <c r="E50" i="13"/>
  <c r="A49" i="14" a="1"/>
  <c r="A49" i="14" s="1"/>
  <c r="A51" i="13" a="1"/>
  <c r="A51" i="13" s="1"/>
  <c r="A52" i="13" s="1" a="1"/>
  <c r="A52" i="13" s="1"/>
  <c r="A53" i="13" s="1" a="1"/>
  <c r="A53" i="13" s="1"/>
  <c r="C49" i="14" l="1"/>
  <c r="D49" i="14"/>
  <c r="G49" i="14"/>
  <c r="H49" i="14"/>
  <c r="F49" i="14"/>
  <c r="B49" i="14"/>
  <c r="E49" i="14"/>
  <c r="B51" i="13"/>
  <c r="C51" i="13"/>
  <c r="D51" i="13"/>
  <c r="F51" i="13"/>
  <c r="G51" i="13"/>
  <c r="H51" i="13"/>
  <c r="E51" i="13"/>
  <c r="A50" i="14" a="1"/>
  <c r="A50" i="14" s="1"/>
  <c r="B50" i="14" l="1"/>
  <c r="C50" i="14"/>
  <c r="D50" i="14"/>
  <c r="F50" i="14"/>
  <c r="H50" i="14"/>
  <c r="E50" i="14"/>
  <c r="G50" i="14"/>
  <c r="B52" i="13"/>
  <c r="C52" i="13"/>
  <c r="D52" i="13"/>
  <c r="F52" i="13"/>
  <c r="H52" i="13"/>
  <c r="E52" i="13"/>
  <c r="G52" i="13"/>
  <c r="A51" i="14" a="1"/>
  <c r="A51" i="14" s="1"/>
  <c r="C51" i="14" l="1"/>
  <c r="B51" i="14"/>
  <c r="D51" i="14"/>
  <c r="G51" i="14"/>
  <c r="H51" i="14"/>
  <c r="E51" i="14"/>
  <c r="F51" i="14"/>
  <c r="D53" i="13"/>
  <c r="B53" i="13"/>
  <c r="F53" i="13"/>
  <c r="C53" i="13"/>
  <c r="G53" i="13"/>
  <c r="H53" i="13"/>
  <c r="E53" i="13"/>
  <c r="A52" i="14" a="1"/>
  <c r="A52" i="14" s="1"/>
  <c r="A54" i="13" a="1"/>
  <c r="A54" i="13" s="1"/>
  <c r="B52" i="14" l="1"/>
  <c r="C52" i="14"/>
  <c r="D52" i="14"/>
  <c r="F52" i="14"/>
  <c r="H52" i="14"/>
  <c r="E52" i="14"/>
  <c r="G52" i="14"/>
  <c r="B54" i="13"/>
  <c r="C54" i="13"/>
  <c r="D54" i="13"/>
  <c r="F54" i="13"/>
  <c r="H54" i="13"/>
  <c r="E54" i="13"/>
  <c r="G54" i="13"/>
  <c r="A53" i="14" a="1"/>
  <c r="A53" i="14" s="1"/>
  <c r="A55" i="13" a="1"/>
  <c r="A55" i="13" s="1"/>
  <c r="B53" i="14" l="1"/>
  <c r="C53" i="14"/>
  <c r="D53" i="14"/>
  <c r="G53" i="14"/>
  <c r="H53" i="14"/>
  <c r="F53" i="14"/>
  <c r="E53" i="14"/>
  <c r="B55" i="13"/>
  <c r="C55" i="13"/>
  <c r="D55" i="13"/>
  <c r="F55" i="13"/>
  <c r="G55" i="13"/>
  <c r="H55" i="13"/>
  <c r="E55" i="13"/>
  <c r="A54" i="14" a="1"/>
  <c r="A54" i="14" s="1"/>
  <c r="A56" i="13" a="1"/>
  <c r="A56" i="13" s="1"/>
  <c r="B54" i="14" l="1"/>
  <c r="D54" i="14"/>
  <c r="C54" i="14"/>
  <c r="F54" i="14"/>
  <c r="H54" i="14"/>
  <c r="E54" i="14"/>
  <c r="G54" i="14"/>
  <c r="C56" i="13"/>
  <c r="D56" i="13"/>
  <c r="B56" i="13"/>
  <c r="F56" i="13"/>
  <c r="H56" i="13"/>
  <c r="E56" i="13"/>
  <c r="G56" i="13"/>
  <c r="A55" i="14" a="1"/>
  <c r="A55" i="14" s="1"/>
  <c r="A57" i="13" a="1"/>
  <c r="A57" i="13" s="1"/>
  <c r="B55" i="14" l="1"/>
  <c r="C55" i="14"/>
  <c r="D55" i="14"/>
  <c r="G55" i="14"/>
  <c r="H55" i="14"/>
  <c r="E55" i="14"/>
  <c r="F55" i="14"/>
  <c r="B57" i="13"/>
  <c r="C57" i="13"/>
  <c r="D57" i="13"/>
  <c r="F57" i="13"/>
  <c r="G57" i="13"/>
  <c r="H57" i="13"/>
  <c r="E57" i="13"/>
  <c r="A56" i="14" a="1"/>
  <c r="A56" i="14" s="1"/>
  <c r="A58" i="13" a="1"/>
  <c r="A58" i="13" s="1"/>
  <c r="D56" i="14" l="1"/>
  <c r="B56" i="14"/>
  <c r="C56" i="14"/>
  <c r="F56" i="14"/>
  <c r="H56" i="14"/>
  <c r="E56" i="14"/>
  <c r="G56" i="14"/>
  <c r="B58" i="13"/>
  <c r="C58" i="13"/>
  <c r="D58" i="13"/>
  <c r="F58" i="13"/>
  <c r="H58" i="13"/>
  <c r="E58" i="13"/>
  <c r="G58" i="13"/>
  <c r="A57" i="14" a="1"/>
  <c r="A57" i="14" s="1"/>
  <c r="A59" i="13" a="1"/>
  <c r="A59" i="13" s="1"/>
  <c r="C57" i="14" l="1"/>
  <c r="D57" i="14"/>
  <c r="G57" i="14"/>
  <c r="H57" i="14"/>
  <c r="B57" i="14"/>
  <c r="F57" i="14"/>
  <c r="E57" i="14"/>
  <c r="B59" i="13"/>
  <c r="C59" i="13"/>
  <c r="D59" i="13"/>
  <c r="F59" i="13"/>
  <c r="G59" i="13"/>
  <c r="H59" i="13"/>
  <c r="E59" i="13"/>
  <c r="A58" i="14" a="1"/>
  <c r="A58" i="14" s="1"/>
  <c r="A60" i="13" a="1"/>
  <c r="A60" i="13" s="1"/>
  <c r="B58" i="14" l="1"/>
  <c r="C58" i="14"/>
  <c r="D58" i="14"/>
  <c r="F58" i="14"/>
  <c r="H58" i="14"/>
  <c r="E58" i="14"/>
  <c r="G58" i="14"/>
  <c r="B60" i="13"/>
  <c r="C60" i="13"/>
  <c r="D60" i="13"/>
  <c r="F60" i="13"/>
  <c r="H60" i="13"/>
  <c r="E60" i="13"/>
  <c r="G60" i="13"/>
  <c r="A59" i="14" a="1"/>
  <c r="A59" i="14" s="1"/>
  <c r="A61" i="13" a="1"/>
  <c r="A61" i="13" s="1"/>
  <c r="C59" i="14" l="1"/>
  <c r="B59" i="14"/>
  <c r="G59" i="14"/>
  <c r="H59" i="14"/>
  <c r="D59" i="14"/>
  <c r="E59" i="14"/>
  <c r="F59" i="14"/>
  <c r="D61" i="13"/>
  <c r="B61" i="13"/>
  <c r="F61" i="13"/>
  <c r="H61" i="13"/>
  <c r="C61" i="13"/>
  <c r="E61" i="13"/>
  <c r="G61" i="13"/>
  <c r="A60" i="14" a="1"/>
  <c r="A60" i="14" s="1"/>
  <c r="A62" i="13" a="1"/>
  <c r="A62" i="13" s="1"/>
  <c r="B60" i="14" l="1"/>
  <c r="C60" i="14"/>
  <c r="D60" i="14"/>
  <c r="F60" i="14"/>
  <c r="E60" i="14"/>
  <c r="G60" i="14"/>
  <c r="H60" i="14"/>
  <c r="B62" i="13"/>
  <c r="C62" i="13"/>
  <c r="D62" i="13"/>
  <c r="F62" i="13"/>
  <c r="H62" i="13"/>
  <c r="E62" i="13"/>
  <c r="G62" i="13"/>
  <c r="A61" i="14" a="1"/>
  <c r="A61" i="14" s="1"/>
  <c r="A63" i="13" a="1"/>
  <c r="A63" i="13" s="1"/>
  <c r="B61" i="14" l="1"/>
  <c r="C61" i="14"/>
  <c r="D61" i="14"/>
  <c r="G61" i="14"/>
  <c r="H61" i="14"/>
  <c r="E61" i="14"/>
  <c r="F61" i="14"/>
  <c r="B63" i="13"/>
  <c r="C63" i="13"/>
  <c r="D63" i="13"/>
  <c r="F63" i="13"/>
  <c r="H63" i="13"/>
  <c r="E63" i="13"/>
  <c r="G63" i="13"/>
  <c r="A62" i="14" a="1"/>
  <c r="A62" i="14" s="1"/>
  <c r="A64" i="13" a="1"/>
  <c r="A64" i="13" s="1"/>
  <c r="B62" i="14" l="1"/>
  <c r="D62" i="14"/>
  <c r="F62" i="14"/>
  <c r="C62" i="14"/>
  <c r="E62" i="14"/>
  <c r="G62" i="14"/>
  <c r="H62" i="14"/>
  <c r="C64" i="13"/>
  <c r="D64" i="13"/>
  <c r="F64" i="13"/>
  <c r="B64" i="13"/>
  <c r="H64" i="13"/>
  <c r="E64" i="13"/>
  <c r="G64" i="13"/>
  <c r="A63" i="14" a="1"/>
  <c r="A63" i="14" s="1"/>
  <c r="A65" i="13" a="1"/>
  <c r="A65" i="13" s="1"/>
  <c r="B63" i="14" l="1"/>
  <c r="C63" i="14"/>
  <c r="D63" i="14"/>
  <c r="G63" i="14"/>
  <c r="H63" i="14"/>
  <c r="E63" i="14"/>
  <c r="F63" i="14"/>
  <c r="B65" i="13"/>
  <c r="C65" i="13"/>
  <c r="D65" i="13"/>
  <c r="F65" i="13"/>
  <c r="H65" i="13"/>
  <c r="E65" i="13"/>
  <c r="G65" i="13"/>
  <c r="A64" i="14" a="1"/>
  <c r="A64" i="14" s="1"/>
  <c r="A66" i="13" a="1"/>
  <c r="A66" i="13" s="1"/>
  <c r="D64" i="14" l="1"/>
  <c r="B64" i="14"/>
  <c r="C64" i="14"/>
  <c r="F64" i="14"/>
  <c r="G64" i="14"/>
  <c r="H64" i="14"/>
  <c r="E64" i="14"/>
  <c r="B66" i="13"/>
  <c r="C66" i="13"/>
  <c r="F66" i="13"/>
  <c r="D66" i="13"/>
  <c r="H66" i="13"/>
  <c r="E66" i="13"/>
  <c r="G66" i="13"/>
  <c r="A65" i="14" a="1"/>
  <c r="A65" i="14" s="1"/>
  <c r="A67" i="13" a="1"/>
  <c r="A67" i="13" s="1"/>
  <c r="C65" i="14" l="1"/>
  <c r="D65" i="14"/>
  <c r="G65" i="14"/>
  <c r="H65" i="14"/>
  <c r="B65" i="14"/>
  <c r="E65" i="14"/>
  <c r="F65" i="14"/>
  <c r="B67" i="13"/>
  <c r="C67" i="13"/>
  <c r="D67" i="13"/>
  <c r="F67" i="13"/>
  <c r="H67" i="13"/>
  <c r="E67" i="13"/>
  <c r="G67" i="13"/>
  <c r="A66" i="14" a="1"/>
  <c r="A66" i="14" s="1"/>
  <c r="A68" i="13" a="1"/>
  <c r="A68" i="13" s="1"/>
  <c r="B66" i="14" l="1"/>
  <c r="C66" i="14"/>
  <c r="D66" i="14"/>
  <c r="E66" i="14"/>
  <c r="F66" i="14"/>
  <c r="G66" i="14"/>
  <c r="H66" i="14"/>
  <c r="B68" i="13"/>
  <c r="C68" i="13"/>
  <c r="D68" i="13"/>
  <c r="F68" i="13"/>
  <c r="H68" i="13"/>
  <c r="E68" i="13"/>
  <c r="G68" i="13"/>
  <c r="A67" i="14" a="1"/>
  <c r="A67" i="14" s="1"/>
  <c r="A69" i="13" a="1"/>
  <c r="A69" i="13" s="1"/>
  <c r="C67" i="14" l="1"/>
  <c r="B67" i="14"/>
  <c r="G67" i="14"/>
  <c r="H67" i="14"/>
  <c r="D67" i="14"/>
  <c r="E67" i="14"/>
  <c r="F67" i="14"/>
  <c r="D69" i="13"/>
  <c r="B69" i="13"/>
  <c r="C69" i="13"/>
  <c r="F69" i="13"/>
  <c r="H69" i="13"/>
  <c r="E69" i="13"/>
  <c r="G69" i="13"/>
  <c r="A68" i="14" a="1"/>
  <c r="A68" i="14" s="1"/>
  <c r="A70" i="13" a="1"/>
  <c r="A70" i="13" s="1"/>
  <c r="B68" i="14" l="1"/>
  <c r="C68" i="14"/>
  <c r="D68" i="14"/>
  <c r="E68" i="14"/>
  <c r="F68" i="14"/>
  <c r="G68" i="14"/>
  <c r="H68" i="14"/>
  <c r="B70" i="13"/>
  <c r="C70" i="13"/>
  <c r="D70" i="13"/>
  <c r="F70" i="13"/>
  <c r="H70" i="13"/>
  <c r="E70" i="13"/>
  <c r="G70" i="13"/>
  <c r="A69" i="14" a="1"/>
  <c r="A69" i="14" s="1"/>
  <c r="A71" i="13" a="1"/>
  <c r="A71" i="13" s="1"/>
  <c r="B69" i="14" l="1"/>
  <c r="C69" i="14"/>
  <c r="D69" i="14"/>
  <c r="G69" i="14"/>
  <c r="H69" i="14"/>
  <c r="E69" i="14"/>
  <c r="F69" i="14"/>
  <c r="B71" i="13"/>
  <c r="C71" i="13"/>
  <c r="D71" i="13"/>
  <c r="F71" i="13"/>
  <c r="H71" i="13"/>
  <c r="E71" i="13"/>
  <c r="G71" i="13"/>
  <c r="A70" i="14" a="1"/>
  <c r="A70" i="14" s="1"/>
  <c r="A72" i="13" a="1"/>
  <c r="A72" i="13" s="1"/>
  <c r="B70" i="14" l="1"/>
  <c r="D70" i="14"/>
  <c r="E70" i="14"/>
  <c r="F70" i="14"/>
  <c r="C70" i="14"/>
  <c r="G70" i="14"/>
  <c r="H70" i="14"/>
  <c r="C72" i="13"/>
  <c r="D72" i="13"/>
  <c r="B72" i="13"/>
  <c r="F72" i="13"/>
  <c r="H72" i="13"/>
  <c r="E72" i="13"/>
  <c r="G72" i="13"/>
  <c r="A71" i="14" a="1"/>
  <c r="A71" i="14" s="1"/>
  <c r="A73" i="13" a="1"/>
  <c r="A73" i="13" s="1"/>
  <c r="B71" i="14" l="1"/>
  <c r="C71" i="14"/>
  <c r="D71" i="14"/>
  <c r="G71" i="14"/>
  <c r="H71" i="14"/>
  <c r="E71" i="14"/>
  <c r="F71" i="14"/>
  <c r="B73" i="13"/>
  <c r="C73" i="13"/>
  <c r="D73" i="13"/>
  <c r="F73" i="13"/>
  <c r="H73" i="13"/>
  <c r="E73" i="13"/>
  <c r="G73" i="13"/>
  <c r="A72" i="14" a="1"/>
  <c r="A72" i="14" s="1"/>
  <c r="A74" i="13" a="1"/>
  <c r="A74" i="13" s="1"/>
  <c r="D72" i="14" l="1"/>
  <c r="B72" i="14"/>
  <c r="C72" i="14"/>
  <c r="G72" i="14"/>
  <c r="H72" i="14"/>
  <c r="E72" i="14"/>
  <c r="F72" i="14"/>
  <c r="B74" i="13"/>
  <c r="C74" i="13"/>
  <c r="D74" i="13"/>
  <c r="F74" i="13"/>
  <c r="H74" i="13"/>
  <c r="E74" i="13"/>
  <c r="G74" i="13"/>
  <c r="A73" i="14" a="1"/>
  <c r="A73" i="14" s="1"/>
  <c r="A75" i="13" a="1"/>
  <c r="A75" i="13" s="1"/>
  <c r="C73" i="14" l="1"/>
  <c r="D73" i="14"/>
  <c r="B73" i="14"/>
  <c r="G73" i="14"/>
  <c r="H73" i="14"/>
  <c r="E73" i="14"/>
  <c r="F73" i="14"/>
  <c r="B75" i="13"/>
  <c r="C75" i="13"/>
  <c r="D75" i="13"/>
  <c r="F75" i="13"/>
  <c r="H75" i="13"/>
  <c r="E75" i="13"/>
  <c r="G75" i="13"/>
  <c r="A74" i="14" a="1"/>
  <c r="A74" i="14" s="1"/>
  <c r="A76" i="13" a="1"/>
  <c r="A76" i="13" s="1"/>
  <c r="B74" i="14" l="1"/>
  <c r="C74" i="14"/>
  <c r="D74" i="14"/>
  <c r="E74" i="14"/>
  <c r="F74" i="14"/>
  <c r="G74" i="14"/>
  <c r="H74" i="14"/>
  <c r="B76" i="13"/>
  <c r="C76" i="13"/>
  <c r="D76" i="13"/>
  <c r="F76" i="13"/>
  <c r="H76" i="13"/>
  <c r="E76" i="13"/>
  <c r="G76" i="13"/>
  <c r="A75" i="14" a="1"/>
  <c r="A75" i="14" s="1"/>
  <c r="A77" i="13" a="1"/>
  <c r="A77" i="13" s="1"/>
  <c r="C75" i="14" l="1"/>
  <c r="B75" i="14"/>
  <c r="G75" i="14"/>
  <c r="D75" i="14"/>
  <c r="H75" i="14"/>
  <c r="E75" i="14"/>
  <c r="F75" i="14"/>
  <c r="D77" i="13"/>
  <c r="B77" i="13"/>
  <c r="F77" i="13"/>
  <c r="C77" i="13"/>
  <c r="H77" i="13"/>
  <c r="E77" i="13"/>
  <c r="G77" i="13"/>
  <c r="A76" i="14" a="1"/>
  <c r="A76" i="14" s="1"/>
  <c r="A78" i="13" a="1"/>
  <c r="A78" i="13" s="1"/>
  <c r="B76" i="14" l="1"/>
  <c r="C76" i="14"/>
  <c r="D76" i="14"/>
  <c r="E76" i="14"/>
  <c r="F76" i="14"/>
  <c r="G76" i="14"/>
  <c r="H76" i="14"/>
  <c r="B78" i="13"/>
  <c r="C78" i="13"/>
  <c r="D78" i="13"/>
  <c r="F78" i="13"/>
  <c r="H78" i="13"/>
  <c r="E78" i="13"/>
  <c r="G78" i="13"/>
  <c r="A77" i="14" a="1"/>
  <c r="A77" i="14" s="1"/>
  <c r="A79" i="13" a="1"/>
  <c r="A79" i="13" s="1"/>
  <c r="B77" i="14" l="1"/>
  <c r="C77" i="14"/>
  <c r="D77" i="14"/>
  <c r="G77" i="14"/>
  <c r="H77" i="14"/>
  <c r="E77" i="14"/>
  <c r="F77" i="14"/>
  <c r="B79" i="13"/>
  <c r="C79" i="13"/>
  <c r="D79" i="13"/>
  <c r="F79" i="13"/>
  <c r="H79" i="13"/>
  <c r="E79" i="13"/>
  <c r="G79" i="13"/>
  <c r="A78" i="14" a="1"/>
  <c r="A78" i="14" s="1"/>
  <c r="A80" i="13" a="1"/>
  <c r="A80" i="13" s="1"/>
  <c r="B78" i="14" l="1"/>
  <c r="D78" i="14"/>
  <c r="C78" i="14"/>
  <c r="E78" i="14"/>
  <c r="F78" i="14"/>
  <c r="G78" i="14"/>
  <c r="H78" i="14"/>
  <c r="C80" i="13"/>
  <c r="D80" i="13"/>
  <c r="B80" i="13"/>
  <c r="F80" i="13"/>
  <c r="H80" i="13"/>
  <c r="E80" i="13"/>
  <c r="G80" i="13"/>
  <c r="A79" i="14" a="1"/>
  <c r="A79" i="14" s="1"/>
  <c r="A81" i="13" a="1"/>
  <c r="A81" i="13" s="1"/>
  <c r="B79" i="14" l="1"/>
  <c r="C79" i="14"/>
  <c r="D79" i="14"/>
  <c r="G79" i="14"/>
  <c r="E79" i="14"/>
  <c r="F79" i="14"/>
  <c r="H79" i="14"/>
  <c r="B81" i="13"/>
  <c r="C81" i="13"/>
  <c r="D81" i="13"/>
  <c r="F81" i="13"/>
  <c r="H81" i="13"/>
  <c r="E81" i="13"/>
  <c r="G81" i="13"/>
  <c r="A80" i="14" a="1"/>
  <c r="A80" i="14" s="1"/>
  <c r="A82" i="13" a="1"/>
  <c r="A82" i="13" s="1"/>
  <c r="D80" i="14" l="1"/>
  <c r="B80" i="14"/>
  <c r="C80" i="14"/>
  <c r="F80" i="14"/>
  <c r="G80" i="14"/>
  <c r="H80" i="14"/>
  <c r="E80" i="14"/>
  <c r="B82" i="13"/>
  <c r="C82" i="13"/>
  <c r="D82" i="13"/>
  <c r="F82" i="13"/>
  <c r="H82" i="13"/>
  <c r="E82" i="13"/>
  <c r="G82" i="13"/>
  <c r="A81" i="14" a="1"/>
  <c r="A81" i="14" s="1"/>
  <c r="A83" i="13" a="1"/>
  <c r="A83" i="13" s="1"/>
  <c r="C81" i="14" l="1"/>
  <c r="D81" i="14"/>
  <c r="G81" i="14"/>
  <c r="B81" i="14"/>
  <c r="E81" i="14"/>
  <c r="F81" i="14"/>
  <c r="H81" i="14"/>
  <c r="B83" i="13"/>
  <c r="C83" i="13"/>
  <c r="D83" i="13"/>
  <c r="F83" i="13"/>
  <c r="H83" i="13"/>
  <c r="E83" i="13"/>
  <c r="G83" i="13"/>
  <c r="A82" i="14" a="1"/>
  <c r="A82" i="14" s="1"/>
  <c r="A84" i="13" a="1"/>
  <c r="A84" i="13" s="1"/>
  <c r="B82" i="14" l="1"/>
  <c r="C82" i="14"/>
  <c r="D82" i="14"/>
  <c r="G82" i="14"/>
  <c r="H82" i="14"/>
  <c r="E82" i="14"/>
  <c r="F82" i="14"/>
  <c r="B84" i="13"/>
  <c r="C84" i="13"/>
  <c r="D84" i="13"/>
  <c r="F84" i="13"/>
  <c r="H84" i="13"/>
  <c r="E84" i="13"/>
  <c r="G84" i="13"/>
  <c r="A83" i="14" a="1"/>
  <c r="A83" i="14" s="1"/>
  <c r="A85" i="13" a="1"/>
  <c r="A85" i="13" s="1"/>
  <c r="C83" i="14" l="1"/>
  <c r="B83" i="14"/>
  <c r="G83" i="14"/>
  <c r="D83" i="14"/>
  <c r="E83" i="14"/>
  <c r="F83" i="14"/>
  <c r="H83" i="14"/>
  <c r="D85" i="13"/>
  <c r="B85" i="13"/>
  <c r="F85" i="13"/>
  <c r="H85" i="13"/>
  <c r="C85" i="13"/>
  <c r="E85" i="13"/>
  <c r="G85" i="13"/>
  <c r="A84" i="14" a="1"/>
  <c r="A84" i="14" s="1"/>
  <c r="A86" i="13" a="1"/>
  <c r="A86" i="13" s="1"/>
  <c r="B84" i="14" l="1"/>
  <c r="C84" i="14"/>
  <c r="D84" i="14"/>
  <c r="H84" i="14"/>
  <c r="E84" i="14"/>
  <c r="F84" i="14"/>
  <c r="G84" i="14"/>
  <c r="B86" i="13"/>
  <c r="C86" i="13"/>
  <c r="D86" i="13"/>
  <c r="F86" i="13"/>
  <c r="H86" i="13"/>
  <c r="E86" i="13"/>
  <c r="G86" i="13"/>
  <c r="A85" i="14" a="1"/>
  <c r="A85" i="14" s="1"/>
  <c r="A87" i="13" a="1"/>
  <c r="A87" i="13" s="1"/>
  <c r="B85" i="14" l="1"/>
  <c r="C85" i="14"/>
  <c r="D85" i="14"/>
  <c r="G85" i="14"/>
  <c r="E85" i="14"/>
  <c r="F85" i="14"/>
  <c r="H85" i="14"/>
  <c r="B87" i="13"/>
  <c r="C87" i="13"/>
  <c r="D87" i="13"/>
  <c r="F87" i="13"/>
  <c r="H87" i="13"/>
  <c r="E87" i="13"/>
  <c r="G87" i="13"/>
  <c r="A86" i="14" a="1"/>
  <c r="A86" i="14" s="1"/>
  <c r="A88" i="13" a="1"/>
  <c r="A88" i="13" s="1"/>
  <c r="B86" i="14" l="1"/>
  <c r="D86" i="14"/>
  <c r="C86" i="14"/>
  <c r="E86" i="14"/>
  <c r="F86" i="14"/>
  <c r="G86" i="14"/>
  <c r="H86" i="14"/>
  <c r="C88" i="13"/>
  <c r="D88" i="13"/>
  <c r="F88" i="13"/>
  <c r="B88" i="13"/>
  <c r="H88" i="13"/>
  <c r="E88" i="13"/>
  <c r="G88" i="13"/>
  <c r="A87" i="14" a="1"/>
  <c r="A87" i="14" s="1"/>
  <c r="A89" i="13" a="1"/>
  <c r="A89" i="13" s="1"/>
  <c r="B87" i="14" l="1"/>
  <c r="C87" i="14"/>
  <c r="D87" i="14"/>
  <c r="G87" i="14"/>
  <c r="E87" i="14"/>
  <c r="F87" i="14"/>
  <c r="H87" i="14"/>
  <c r="B89" i="13"/>
  <c r="C89" i="13"/>
  <c r="D89" i="13"/>
  <c r="F89" i="13"/>
  <c r="H89" i="13"/>
  <c r="E89" i="13"/>
  <c r="G89" i="13"/>
  <c r="A88" i="14" a="1"/>
  <c r="A88" i="14" s="1"/>
  <c r="A90" i="13" a="1"/>
  <c r="A90" i="13" s="1"/>
  <c r="D88" i="14" l="1"/>
  <c r="B88" i="14"/>
  <c r="C88" i="14"/>
  <c r="E88" i="14"/>
  <c r="F88" i="14"/>
  <c r="G88" i="14"/>
  <c r="H88" i="14"/>
  <c r="B90" i="13"/>
  <c r="C90" i="13"/>
  <c r="D90" i="13"/>
  <c r="F90" i="13"/>
  <c r="H90" i="13"/>
  <c r="E90" i="13"/>
  <c r="G90" i="13"/>
  <c r="A89" i="14" a="1"/>
  <c r="A89" i="14" s="1"/>
  <c r="A91" i="13" a="1"/>
  <c r="A91" i="13" s="1"/>
  <c r="C89" i="14" l="1"/>
  <c r="D89" i="14"/>
  <c r="G89" i="14"/>
  <c r="B89" i="14"/>
  <c r="F89" i="14"/>
  <c r="H89" i="14"/>
  <c r="E89" i="14"/>
  <c r="B91" i="13"/>
  <c r="C91" i="13"/>
  <c r="D91" i="13"/>
  <c r="F91" i="13"/>
  <c r="H91" i="13"/>
  <c r="E91" i="13"/>
  <c r="G91" i="13"/>
  <c r="A90" i="14" a="1"/>
  <c r="A90" i="14" s="1"/>
  <c r="A92" i="13" a="1"/>
  <c r="A92" i="13" s="1"/>
  <c r="B90" i="14" l="1"/>
  <c r="C90" i="14"/>
  <c r="D90" i="14"/>
  <c r="E90" i="14"/>
  <c r="F90" i="14"/>
  <c r="G90" i="14"/>
  <c r="H90" i="14"/>
  <c r="B92" i="13"/>
  <c r="C92" i="13"/>
  <c r="D92" i="13"/>
  <c r="H92" i="13"/>
  <c r="G92" i="13"/>
  <c r="E92" i="13"/>
  <c r="F92" i="13"/>
  <c r="A91" i="14" a="1"/>
  <c r="A91" i="14" s="1"/>
  <c r="A93" i="13" a="1"/>
  <c r="A93" i="13" s="1"/>
  <c r="C91" i="14" l="1"/>
  <c r="B91" i="14"/>
  <c r="G91" i="14"/>
  <c r="H91" i="14"/>
  <c r="D91" i="14"/>
  <c r="E91" i="14"/>
  <c r="F91" i="14"/>
  <c r="D93" i="13"/>
  <c r="B93" i="13"/>
  <c r="C93" i="13"/>
  <c r="F93" i="13"/>
  <c r="H93" i="13"/>
  <c r="E93" i="13"/>
  <c r="G93" i="13"/>
  <c r="A92" i="14" a="1"/>
  <c r="A92" i="14" s="1"/>
  <c r="A94" i="13" a="1"/>
  <c r="A94" i="13" s="1"/>
  <c r="B92" i="14" l="1"/>
  <c r="C92" i="14"/>
  <c r="D92" i="14"/>
  <c r="E92" i="14"/>
  <c r="F92" i="14"/>
  <c r="G92" i="14"/>
  <c r="H92" i="14"/>
  <c r="B94" i="13"/>
  <c r="C94" i="13"/>
  <c r="D94" i="13"/>
  <c r="H94" i="13"/>
  <c r="E94" i="13"/>
  <c r="F94" i="13"/>
  <c r="G94" i="13"/>
  <c r="A93" i="14" a="1"/>
  <c r="A93" i="14" s="1"/>
  <c r="A95" i="13" a="1"/>
  <c r="A95" i="13" s="1"/>
  <c r="B93" i="14" l="1"/>
  <c r="C93" i="14"/>
  <c r="D93" i="14"/>
  <c r="G93" i="14"/>
  <c r="E93" i="14"/>
  <c r="F93" i="14"/>
  <c r="H93" i="14"/>
  <c r="B95" i="13"/>
  <c r="C95" i="13"/>
  <c r="D95" i="13"/>
  <c r="F95" i="13"/>
  <c r="H95" i="13"/>
  <c r="E95" i="13"/>
  <c r="G95" i="13"/>
  <c r="A94" i="14" a="1"/>
  <c r="A94" i="14" s="1"/>
  <c r="A96" i="13" a="1"/>
  <c r="A96" i="13" s="1"/>
  <c r="B94" i="14" l="1"/>
  <c r="D94" i="14"/>
  <c r="C94" i="14"/>
  <c r="E94" i="14"/>
  <c r="F94" i="14"/>
  <c r="G94" i="14"/>
  <c r="H94" i="14"/>
  <c r="C96" i="13"/>
  <c r="D96" i="13"/>
  <c r="B96" i="13"/>
  <c r="H96" i="13"/>
  <c r="E96" i="13"/>
  <c r="F96" i="13"/>
  <c r="G96" i="13"/>
  <c r="A95" i="14" a="1"/>
  <c r="A95" i="14" s="1"/>
  <c r="A97" i="13" a="1"/>
  <c r="A97" i="13" s="1"/>
  <c r="B95" i="14" l="1"/>
  <c r="C95" i="14"/>
  <c r="D95" i="14"/>
  <c r="G95" i="14"/>
  <c r="E95" i="14"/>
  <c r="F95" i="14"/>
  <c r="H95" i="14"/>
  <c r="B97" i="13"/>
  <c r="C97" i="13"/>
  <c r="D97" i="13"/>
  <c r="F97" i="13"/>
  <c r="H97" i="13"/>
  <c r="E97" i="13"/>
  <c r="G97" i="13"/>
  <c r="A96" i="14" a="1"/>
  <c r="A96" i="14" s="1"/>
  <c r="A98" i="13" a="1"/>
  <c r="A98" i="13" s="1"/>
  <c r="D96" i="14" l="1"/>
  <c r="B96" i="14"/>
  <c r="C96" i="14"/>
  <c r="F96" i="14"/>
  <c r="G96" i="14"/>
  <c r="H96" i="14"/>
  <c r="E96" i="14"/>
  <c r="B98" i="13"/>
  <c r="C98" i="13"/>
  <c r="D98" i="13"/>
  <c r="H98" i="13"/>
  <c r="E98" i="13"/>
  <c r="F98" i="13"/>
  <c r="G98" i="13"/>
  <c r="A97" i="14" a="1"/>
  <c r="A97" i="14" s="1"/>
  <c r="A99" i="13" a="1"/>
  <c r="A99" i="13" s="1"/>
  <c r="C97" i="14" l="1"/>
  <c r="D97" i="14"/>
  <c r="G97" i="14"/>
  <c r="B97" i="14"/>
  <c r="E97" i="14"/>
  <c r="F97" i="14"/>
  <c r="H97" i="14"/>
  <c r="B99" i="13"/>
  <c r="C99" i="13"/>
  <c r="D99" i="13"/>
  <c r="F99" i="13"/>
  <c r="H99" i="13"/>
  <c r="E99" i="13"/>
  <c r="G99" i="13"/>
  <c r="A98" i="14" a="1"/>
  <c r="A98" i="14" s="1"/>
  <c r="A100" i="13" a="1"/>
  <c r="A100" i="13" s="1"/>
  <c r="B98" i="14" l="1"/>
  <c r="C98" i="14"/>
  <c r="D98" i="14"/>
  <c r="G98" i="14"/>
  <c r="H98" i="14"/>
  <c r="E98" i="14"/>
  <c r="F98" i="14"/>
  <c r="B100" i="13"/>
  <c r="C100" i="13"/>
  <c r="D100" i="13"/>
  <c r="H100" i="13"/>
  <c r="E100" i="13"/>
  <c r="F100" i="13"/>
  <c r="G100" i="13"/>
  <c r="A99" i="14" a="1"/>
  <c r="A99" i="14" s="1"/>
  <c r="A101" i="13" a="1"/>
  <c r="A101" i="13" s="1"/>
  <c r="C99" i="14" l="1"/>
  <c r="B99" i="14"/>
  <c r="G99" i="14"/>
  <c r="D99" i="14"/>
  <c r="E99" i="14"/>
  <c r="F99" i="14"/>
  <c r="H99" i="14"/>
  <c r="D101" i="13"/>
  <c r="B101" i="13"/>
  <c r="F101" i="13"/>
  <c r="H101" i="13"/>
  <c r="C101" i="13"/>
  <c r="E101" i="13"/>
  <c r="G101" i="13"/>
  <c r="A100" i="14" a="1"/>
  <c r="A100" i="14" s="1"/>
  <c r="A102" i="13" a="1"/>
  <c r="A102" i="13" s="1"/>
  <c r="B100" i="14" l="1"/>
  <c r="C100" i="14"/>
  <c r="D100" i="14"/>
  <c r="H100" i="14"/>
  <c r="E100" i="14"/>
  <c r="F100" i="14"/>
  <c r="G100" i="14"/>
  <c r="B102" i="13"/>
  <c r="C102" i="13"/>
  <c r="D102" i="13"/>
  <c r="H102" i="13"/>
  <c r="F102" i="13"/>
  <c r="G102" i="13"/>
  <c r="E102" i="13"/>
  <c r="A101" i="14" a="1"/>
  <c r="A101" i="14" s="1"/>
  <c r="A103" i="13" a="1"/>
  <c r="A103" i="13" s="1"/>
  <c r="B101" i="14" l="1"/>
  <c r="C101" i="14"/>
  <c r="D101" i="14"/>
  <c r="G101" i="14"/>
  <c r="E101" i="14"/>
  <c r="F101" i="14"/>
  <c r="H101" i="14"/>
  <c r="B103" i="13"/>
  <c r="C103" i="13"/>
  <c r="D103" i="13"/>
  <c r="F103" i="13"/>
  <c r="H103" i="13"/>
  <c r="E103" i="13"/>
  <c r="G103" i="13"/>
  <c r="A102" i="14" a="1"/>
  <c r="A102" i="14" s="1"/>
  <c r="A104" i="13" a="1"/>
  <c r="A104" i="13" s="1"/>
  <c r="B102" i="14" l="1"/>
  <c r="D102" i="14"/>
  <c r="C102" i="14"/>
  <c r="E102" i="14"/>
  <c r="F102" i="14"/>
  <c r="G102" i="14"/>
  <c r="H102" i="14"/>
  <c r="C104" i="13"/>
  <c r="D104" i="13"/>
  <c r="B104" i="13"/>
  <c r="H104" i="13"/>
  <c r="E104" i="13"/>
  <c r="F104" i="13"/>
  <c r="G104" i="13"/>
  <c r="A103" i="14" a="1"/>
  <c r="A103" i="14" s="1"/>
  <c r="A105" i="13" a="1"/>
  <c r="A105" i="13" s="1"/>
  <c r="B103" i="14" l="1"/>
  <c r="C103" i="14"/>
  <c r="D103" i="14"/>
  <c r="G103" i="14"/>
  <c r="E103" i="14"/>
  <c r="F103" i="14"/>
  <c r="H103" i="14"/>
  <c r="B105" i="13"/>
  <c r="C105" i="13"/>
  <c r="D105" i="13"/>
  <c r="F105" i="13"/>
  <c r="H105" i="13"/>
  <c r="G105" i="13"/>
  <c r="E105" i="13"/>
  <c r="A104" i="14" a="1"/>
  <c r="A104" i="14" s="1"/>
  <c r="A106" i="13" a="1"/>
  <c r="A106" i="13" s="1"/>
  <c r="B104" i="14" l="1"/>
  <c r="C104" i="14"/>
  <c r="D104" i="14"/>
  <c r="E104" i="14"/>
  <c r="F104" i="14"/>
  <c r="G104" i="14"/>
  <c r="H104" i="14"/>
  <c r="B106" i="13"/>
  <c r="C106" i="13"/>
  <c r="D106" i="13"/>
  <c r="H106" i="13"/>
  <c r="E106" i="13"/>
  <c r="F106" i="13"/>
  <c r="G106" i="13"/>
  <c r="A105" i="14" a="1"/>
  <c r="A105" i="14" s="1"/>
  <c r="A107" i="13" a="1"/>
  <c r="A107" i="13" s="1"/>
  <c r="C105" i="14" l="1"/>
  <c r="D105" i="14"/>
  <c r="G105" i="14"/>
  <c r="B105" i="14"/>
  <c r="F105" i="14"/>
  <c r="H105" i="14"/>
  <c r="E105" i="14"/>
  <c r="B107" i="13"/>
  <c r="C107" i="13"/>
  <c r="D107" i="13"/>
  <c r="F107" i="13"/>
  <c r="H107" i="13"/>
  <c r="E107" i="13"/>
  <c r="G107" i="13"/>
  <c r="A106" i="14" a="1"/>
  <c r="A106" i="14" s="1"/>
  <c r="A108" i="13" a="1"/>
  <c r="A108" i="13" s="1"/>
  <c r="B106" i="14" l="1"/>
  <c r="C106" i="14"/>
  <c r="D106" i="14"/>
  <c r="E106" i="14"/>
  <c r="F106" i="14"/>
  <c r="G106" i="14"/>
  <c r="H106" i="14"/>
  <c r="B108" i="13"/>
  <c r="C108" i="13"/>
  <c r="D108" i="13"/>
  <c r="H108" i="13"/>
  <c r="G108" i="13"/>
  <c r="E108" i="13"/>
  <c r="F108" i="13"/>
  <c r="A107" i="14" a="1"/>
  <c r="A107" i="14" s="1"/>
  <c r="A109" i="13" a="1"/>
  <c r="A109" i="13" s="1"/>
  <c r="B107" i="14" l="1"/>
  <c r="G107" i="14"/>
  <c r="C107" i="14"/>
  <c r="H107" i="14"/>
  <c r="D107" i="14"/>
  <c r="E107" i="14"/>
  <c r="F107" i="14"/>
  <c r="D109" i="13"/>
  <c r="B109" i="13"/>
  <c r="F109" i="13"/>
  <c r="H109" i="13"/>
  <c r="C109" i="13"/>
  <c r="E109" i="13"/>
  <c r="G109" i="13"/>
  <c r="A108" i="14" a="1"/>
  <c r="A108" i="14" s="1"/>
  <c r="A110" i="13" a="1"/>
  <c r="A110" i="13" s="1"/>
  <c r="B108" i="14" l="1"/>
  <c r="C108" i="14"/>
  <c r="D108" i="14"/>
  <c r="E108" i="14"/>
  <c r="F108" i="14"/>
  <c r="G108" i="14"/>
  <c r="H108" i="14"/>
  <c r="B110" i="13"/>
  <c r="C110" i="13"/>
  <c r="D110" i="13"/>
  <c r="H110" i="13"/>
  <c r="E110" i="13"/>
  <c r="F110" i="13"/>
  <c r="G110" i="13"/>
  <c r="A109" i="14" a="1"/>
  <c r="A109" i="14" s="1"/>
  <c r="A111" i="13" a="1"/>
  <c r="A111" i="13" s="1"/>
  <c r="B109" i="14" l="1"/>
  <c r="C109" i="14"/>
  <c r="D109" i="14"/>
  <c r="G109" i="14"/>
  <c r="E109" i="14"/>
  <c r="F109" i="14"/>
  <c r="H109" i="14"/>
  <c r="B111" i="13"/>
  <c r="C111" i="13"/>
  <c r="D111" i="13"/>
  <c r="F111" i="13"/>
  <c r="H111" i="13"/>
  <c r="E111" i="13"/>
  <c r="G111" i="13"/>
  <c r="A110" i="14" a="1"/>
  <c r="A110" i="14" s="1"/>
  <c r="A112" i="13" a="1"/>
  <c r="A112" i="13" s="1"/>
  <c r="D110" i="14" l="1"/>
  <c r="B110" i="14"/>
  <c r="C110" i="14"/>
  <c r="E110" i="14"/>
  <c r="F110" i="14"/>
  <c r="G110" i="14"/>
  <c r="H110" i="14"/>
  <c r="C112" i="13"/>
  <c r="D112" i="13"/>
  <c r="B112" i="13"/>
  <c r="H112" i="13"/>
  <c r="E112" i="13"/>
  <c r="F112" i="13"/>
  <c r="G112" i="13"/>
  <c r="A111" i="14" a="1"/>
  <c r="A111" i="14" s="1"/>
  <c r="A113" i="13" a="1"/>
  <c r="A113" i="13" s="1"/>
  <c r="B111" i="14" l="1"/>
  <c r="C111" i="14"/>
  <c r="D111" i="14"/>
  <c r="G111" i="14"/>
  <c r="E111" i="14"/>
  <c r="F111" i="14"/>
  <c r="H111" i="14"/>
  <c r="B113" i="13"/>
  <c r="C113" i="13"/>
  <c r="D113" i="13"/>
  <c r="F113" i="13"/>
  <c r="H113" i="13"/>
  <c r="E113" i="13"/>
  <c r="G113" i="13"/>
  <c r="A112" i="14" a="1"/>
  <c r="A112" i="14" s="1"/>
  <c r="A114" i="13" a="1"/>
  <c r="A114" i="13" s="1"/>
  <c r="B112" i="14" l="1"/>
  <c r="C112" i="14"/>
  <c r="D112" i="14"/>
  <c r="F112" i="14"/>
  <c r="G112" i="14"/>
  <c r="H112" i="14"/>
  <c r="E112" i="14"/>
  <c r="B114" i="13"/>
  <c r="C114" i="13"/>
  <c r="D114" i="13"/>
  <c r="H114" i="13"/>
  <c r="E114" i="13"/>
  <c r="F114" i="13"/>
  <c r="G114" i="13"/>
  <c r="A113" i="14" a="1"/>
  <c r="A113" i="14" s="1"/>
  <c r="A115" i="13" a="1"/>
  <c r="A115" i="13" s="1"/>
  <c r="C113" i="14" l="1"/>
  <c r="D113" i="14"/>
  <c r="G113" i="14"/>
  <c r="B113" i="14"/>
  <c r="E113" i="14"/>
  <c r="F113" i="14"/>
  <c r="H113" i="14"/>
  <c r="B115" i="13"/>
  <c r="C115" i="13"/>
  <c r="D115" i="13"/>
  <c r="F115" i="13"/>
  <c r="H115" i="13"/>
  <c r="E115" i="13"/>
  <c r="G115" i="13"/>
  <c r="A114" i="14" a="1"/>
  <c r="A114" i="14" s="1"/>
  <c r="A116" i="13" a="1"/>
  <c r="A116" i="13" s="1"/>
  <c r="B114" i="14" l="1"/>
  <c r="C114" i="14"/>
  <c r="D114" i="14"/>
  <c r="G114" i="14"/>
  <c r="H114" i="14"/>
  <c r="E114" i="14"/>
  <c r="F114" i="14"/>
  <c r="B116" i="13"/>
  <c r="C116" i="13"/>
  <c r="D116" i="13"/>
  <c r="H116" i="13"/>
  <c r="E116" i="13"/>
  <c r="F116" i="13"/>
  <c r="G116" i="13"/>
  <c r="A115" i="14" a="1"/>
  <c r="A115" i="14" s="1"/>
  <c r="A117" i="13" a="1"/>
  <c r="A117" i="13" s="1"/>
  <c r="B115" i="14" l="1"/>
  <c r="G115" i="14"/>
  <c r="C115" i="14"/>
  <c r="D115" i="14"/>
  <c r="E115" i="14"/>
  <c r="F115" i="14"/>
  <c r="H115" i="14"/>
  <c r="D117" i="13"/>
  <c r="B117" i="13"/>
  <c r="F117" i="13"/>
  <c r="C117" i="13"/>
  <c r="H117" i="13"/>
  <c r="E117" i="13"/>
  <c r="G117" i="13"/>
  <c r="A116" i="14" a="1"/>
  <c r="A116" i="14" s="1"/>
  <c r="A118" i="13" a="1"/>
  <c r="A118" i="13" s="1"/>
  <c r="B116" i="14" l="1"/>
  <c r="C116" i="14"/>
  <c r="D116" i="14"/>
  <c r="H116" i="14"/>
  <c r="E116" i="14"/>
  <c r="F116" i="14"/>
  <c r="G116" i="14"/>
  <c r="B118" i="13"/>
  <c r="C118" i="13"/>
  <c r="D118" i="13"/>
  <c r="H118" i="13"/>
  <c r="F118" i="13"/>
  <c r="G118" i="13"/>
  <c r="E118" i="13"/>
  <c r="A117" i="14" a="1"/>
  <c r="A117" i="14" s="1"/>
  <c r="A119" i="13" a="1"/>
  <c r="A119" i="13" s="1"/>
  <c r="B117" i="14" l="1"/>
  <c r="C117" i="14"/>
  <c r="D117" i="14"/>
  <c r="G117" i="14"/>
  <c r="E117" i="14"/>
  <c r="F117" i="14"/>
  <c r="H117" i="14"/>
  <c r="A120" i="13" a="1"/>
  <c r="A120" i="13" s="1"/>
  <c r="A121" i="13" s="1" a="1"/>
  <c r="A121" i="13" s="1"/>
  <c r="B119" i="13"/>
  <c r="C119" i="13"/>
  <c r="D119" i="13"/>
  <c r="H119" i="13"/>
  <c r="E119" i="13"/>
  <c r="F119" i="13"/>
  <c r="G119" i="13"/>
  <c r="A118" i="14" a="1"/>
  <c r="A118" i="14" s="1"/>
  <c r="D118" i="14" l="1"/>
  <c r="B118" i="14"/>
  <c r="E118" i="14"/>
  <c r="C118" i="14"/>
  <c r="F118" i="14"/>
  <c r="G118" i="14"/>
  <c r="H118" i="14"/>
  <c r="B121" i="13"/>
  <c r="C121" i="13"/>
  <c r="D121" i="13"/>
  <c r="H121" i="13"/>
  <c r="E121" i="13"/>
  <c r="F121" i="13"/>
  <c r="G121" i="13"/>
  <c r="C120" i="13"/>
  <c r="D120" i="13"/>
  <c r="B120" i="13"/>
  <c r="H120" i="13"/>
  <c r="E120" i="13"/>
  <c r="F120" i="13"/>
  <c r="G120" i="13"/>
  <c r="A119" i="14" a="1"/>
  <c r="A119" i="14" s="1"/>
  <c r="A122" i="13" a="1"/>
  <c r="A122" i="13" s="1"/>
  <c r="B119" i="14" l="1"/>
  <c r="C119" i="14"/>
  <c r="D119" i="14"/>
  <c r="G119" i="14"/>
  <c r="E119" i="14"/>
  <c r="F119" i="14"/>
  <c r="H119" i="14"/>
  <c r="B122" i="13"/>
  <c r="C122" i="13"/>
  <c r="D122" i="13"/>
  <c r="H122" i="13"/>
  <c r="E122" i="13"/>
  <c r="F122" i="13"/>
  <c r="G122" i="13"/>
  <c r="A120" i="14" a="1"/>
  <c r="A120" i="14" s="1"/>
  <c r="A123" i="13" a="1"/>
  <c r="A123" i="13" s="1"/>
  <c r="B120" i="14" l="1"/>
  <c r="C120" i="14"/>
  <c r="D120" i="14"/>
  <c r="E120" i="14"/>
  <c r="F120" i="14"/>
  <c r="G120" i="14"/>
  <c r="H120" i="14"/>
  <c r="B123" i="13"/>
  <c r="C123" i="13"/>
  <c r="D123" i="13"/>
  <c r="H123" i="13"/>
  <c r="G123" i="13"/>
  <c r="E123" i="13"/>
  <c r="F123" i="13"/>
  <c r="A121" i="14" a="1"/>
  <c r="A121" i="14" s="1"/>
  <c r="A124" i="13" a="1"/>
  <c r="A124" i="13" s="1"/>
  <c r="C121" i="14" l="1"/>
  <c r="D121" i="14"/>
  <c r="G121" i="14"/>
  <c r="B121" i="14"/>
  <c r="F121" i="14"/>
  <c r="H121" i="14"/>
  <c r="E121" i="14"/>
  <c r="B124" i="13"/>
  <c r="C124" i="13"/>
  <c r="D124" i="13"/>
  <c r="H124" i="13"/>
  <c r="E124" i="13"/>
  <c r="F124" i="13"/>
  <c r="G124" i="13"/>
  <c r="A122" i="14" a="1"/>
  <c r="A122" i="14" s="1"/>
  <c r="A125" i="13" a="1"/>
  <c r="A125" i="13" s="1"/>
  <c r="B122" i="14" l="1"/>
  <c r="C122" i="14"/>
  <c r="D122" i="14"/>
  <c r="E122" i="14"/>
  <c r="F122" i="14"/>
  <c r="G122" i="14"/>
  <c r="H122" i="14"/>
  <c r="D125" i="13"/>
  <c r="B125" i="13"/>
  <c r="H125" i="13"/>
  <c r="C125" i="13"/>
  <c r="E125" i="13"/>
  <c r="F125" i="13"/>
  <c r="G125" i="13"/>
  <c r="A123" i="14" a="1"/>
  <c r="A123" i="14" s="1"/>
  <c r="A126" i="13" a="1"/>
  <c r="A126" i="13" s="1"/>
  <c r="B123" i="14" l="1"/>
  <c r="C123" i="14"/>
  <c r="D123" i="14"/>
  <c r="G123" i="14"/>
  <c r="H123" i="14"/>
  <c r="E123" i="14"/>
  <c r="F123" i="14"/>
  <c r="B126" i="13"/>
  <c r="C126" i="13"/>
  <c r="D126" i="13"/>
  <c r="H126" i="13"/>
  <c r="F126" i="13"/>
  <c r="G126" i="13"/>
  <c r="E126" i="13"/>
  <c r="A124" i="14" a="1"/>
  <c r="A124" i="14" s="1"/>
  <c r="A127" i="13" a="1"/>
  <c r="A127" i="13" s="1"/>
  <c r="B124" i="14" l="1"/>
  <c r="C124" i="14"/>
  <c r="D124" i="14"/>
  <c r="E124" i="14"/>
  <c r="F124" i="14"/>
  <c r="G124" i="14"/>
  <c r="H124" i="14"/>
  <c r="B127" i="13"/>
  <c r="C127" i="13"/>
  <c r="D127" i="13"/>
  <c r="H127" i="13"/>
  <c r="E127" i="13"/>
  <c r="F127" i="13"/>
  <c r="G127" i="13"/>
  <c r="A125" i="14" a="1"/>
  <c r="A125" i="14" s="1"/>
  <c r="A128" i="13" a="1"/>
  <c r="A128" i="13" s="1"/>
  <c r="B125" i="14" l="1"/>
  <c r="C125" i="14"/>
  <c r="D125" i="14"/>
  <c r="G125" i="14"/>
  <c r="H125" i="14"/>
  <c r="E125" i="14"/>
  <c r="F125" i="14"/>
  <c r="C128" i="13"/>
  <c r="D128" i="13"/>
  <c r="B128" i="13"/>
  <c r="H128" i="13"/>
  <c r="E128" i="13"/>
  <c r="F128" i="13"/>
  <c r="G128" i="13"/>
  <c r="A126" i="14" a="1"/>
  <c r="A126" i="14" s="1"/>
  <c r="A129" i="13" a="1"/>
  <c r="A129" i="13" s="1"/>
  <c r="D126" i="14" l="1"/>
  <c r="B126" i="14"/>
  <c r="C126" i="14"/>
  <c r="E126" i="14"/>
  <c r="F126" i="14"/>
  <c r="G126" i="14"/>
  <c r="H126" i="14"/>
  <c r="B129" i="13"/>
  <c r="C129" i="13"/>
  <c r="D129" i="13"/>
  <c r="E129" i="13"/>
  <c r="F129" i="13"/>
  <c r="G129" i="13"/>
  <c r="H129" i="13"/>
  <c r="A127" i="14" a="1"/>
  <c r="A127" i="14" s="1"/>
  <c r="A130" i="13" a="1"/>
  <c r="A130" i="13" s="1"/>
  <c r="B127" i="14" l="1"/>
  <c r="C127" i="14"/>
  <c r="D127" i="14"/>
  <c r="G127" i="14"/>
  <c r="H127" i="14"/>
  <c r="E127" i="14"/>
  <c r="F127" i="14"/>
  <c r="B130" i="13"/>
  <c r="C130" i="13"/>
  <c r="D130" i="13"/>
  <c r="H130" i="13"/>
  <c r="E130" i="13"/>
  <c r="F130" i="13"/>
  <c r="G130" i="13"/>
  <c r="A128" i="14" a="1"/>
  <c r="A128" i="14" s="1"/>
  <c r="A131" i="13" a="1"/>
  <c r="A131" i="13" s="1"/>
  <c r="B128" i="14" l="1"/>
  <c r="C128" i="14"/>
  <c r="D128" i="14"/>
  <c r="E128" i="14"/>
  <c r="F128" i="14"/>
  <c r="G128" i="14"/>
  <c r="H128" i="14"/>
  <c r="B131" i="13"/>
  <c r="C131" i="13"/>
  <c r="D131" i="13"/>
  <c r="F131" i="13"/>
  <c r="G131" i="13"/>
  <c r="H131" i="13"/>
  <c r="E131" i="13"/>
  <c r="A129" i="14" a="1"/>
  <c r="A129" i="14" s="1"/>
  <c r="A132" i="13" a="1"/>
  <c r="A132" i="13" s="1"/>
  <c r="C129" i="14" l="1"/>
  <c r="D129" i="14"/>
  <c r="G129" i="14"/>
  <c r="H129" i="14"/>
  <c r="B129" i="14"/>
  <c r="E129" i="14"/>
  <c r="F129" i="14"/>
  <c r="B132" i="13"/>
  <c r="C132" i="13"/>
  <c r="D132" i="13"/>
  <c r="H132" i="13"/>
  <c r="E132" i="13"/>
  <c r="F132" i="13"/>
  <c r="G132" i="13"/>
  <c r="A130" i="14" a="1"/>
  <c r="A130" i="14" s="1"/>
  <c r="A133" i="13" a="1"/>
  <c r="A133" i="13" s="1"/>
  <c r="B130" i="14" l="1"/>
  <c r="C130" i="14"/>
  <c r="D130" i="14"/>
  <c r="E130" i="14"/>
  <c r="F130" i="14"/>
  <c r="G130" i="14"/>
  <c r="H130" i="14"/>
  <c r="D133" i="13"/>
  <c r="B133" i="13"/>
  <c r="C133" i="13"/>
  <c r="G133" i="13"/>
  <c r="H133" i="13"/>
  <c r="E133" i="13"/>
  <c r="F133" i="13"/>
  <c r="A131" i="14" a="1"/>
  <c r="A131" i="14" s="1"/>
  <c r="A134" i="13" a="1"/>
  <c r="A134" i="13" s="1"/>
  <c r="B131" i="14" l="1"/>
  <c r="C131" i="14"/>
  <c r="D131" i="14"/>
  <c r="G131" i="14"/>
  <c r="H131" i="14"/>
  <c r="E131" i="14"/>
  <c r="F131" i="14"/>
  <c r="B134" i="13"/>
  <c r="C134" i="13"/>
  <c r="D134" i="13"/>
  <c r="H134" i="13"/>
  <c r="E134" i="13"/>
  <c r="F134" i="13"/>
  <c r="G134" i="13"/>
  <c r="A132" i="14" a="1"/>
  <c r="A132" i="14" s="1"/>
  <c r="A135" i="13" a="1"/>
  <c r="A135" i="13" s="1"/>
  <c r="B132" i="14" l="1"/>
  <c r="C132" i="14"/>
  <c r="D132" i="14"/>
  <c r="E132" i="14"/>
  <c r="F132" i="14"/>
  <c r="G132" i="14"/>
  <c r="H132" i="14"/>
  <c r="B135" i="13"/>
  <c r="C135" i="13"/>
  <c r="D135" i="13"/>
  <c r="H135" i="13"/>
  <c r="E135" i="13"/>
  <c r="F135" i="13"/>
  <c r="G135" i="13"/>
  <c r="A133" i="14" a="1"/>
  <c r="A133" i="14" s="1"/>
  <c r="A136" i="13" a="1"/>
  <c r="A136" i="13" s="1"/>
  <c r="B133" i="14" l="1"/>
  <c r="C133" i="14"/>
  <c r="D133" i="14"/>
  <c r="G133" i="14"/>
  <c r="H133" i="14"/>
  <c r="E133" i="14"/>
  <c r="F133" i="14"/>
  <c r="C136" i="13"/>
  <c r="D136" i="13"/>
  <c r="B136" i="13"/>
  <c r="E136" i="13"/>
  <c r="F136" i="13"/>
  <c r="G136" i="13"/>
  <c r="H136" i="13"/>
  <c r="A134" i="14" a="1"/>
  <c r="A134" i="14" s="1"/>
  <c r="A137" i="13" a="1"/>
  <c r="A137" i="13" s="1"/>
  <c r="D134" i="14" l="1"/>
  <c r="B134" i="14"/>
  <c r="C134" i="14"/>
  <c r="E134" i="14"/>
  <c r="F134" i="14"/>
  <c r="G134" i="14"/>
  <c r="H134" i="14"/>
  <c r="B137" i="13"/>
  <c r="C137" i="13"/>
  <c r="D137" i="13"/>
  <c r="H137" i="13"/>
  <c r="E137" i="13"/>
  <c r="F137" i="13"/>
  <c r="G137" i="13"/>
  <c r="A135" i="14" a="1"/>
  <c r="A135" i="14" s="1"/>
  <c r="A138" i="13" a="1"/>
  <c r="A138" i="13" s="1"/>
  <c r="B135" i="14" l="1"/>
  <c r="C135" i="14"/>
  <c r="D135" i="14"/>
  <c r="G135" i="14"/>
  <c r="H135" i="14"/>
  <c r="E135" i="14"/>
  <c r="F135" i="14"/>
  <c r="B138" i="13"/>
  <c r="C138" i="13"/>
  <c r="D138" i="13"/>
  <c r="E138" i="13"/>
  <c r="F138" i="13"/>
  <c r="G138" i="13"/>
  <c r="H138" i="13"/>
  <c r="A136" i="14" a="1"/>
  <c r="A136" i="14" s="1"/>
  <c r="A139" i="13" a="1"/>
  <c r="A139" i="13" s="1"/>
  <c r="B136" i="14" l="1"/>
  <c r="C136" i="14"/>
  <c r="D136" i="14"/>
  <c r="E136" i="14"/>
  <c r="F136" i="14"/>
  <c r="G136" i="14"/>
  <c r="H136" i="14"/>
  <c r="B139" i="13"/>
  <c r="C139" i="13"/>
  <c r="D139" i="13"/>
  <c r="H139" i="13"/>
  <c r="E139" i="13"/>
  <c r="F139" i="13"/>
  <c r="G139" i="13"/>
  <c r="A137" i="14" a="1"/>
  <c r="A137" i="14" s="1"/>
  <c r="A140" i="13" a="1"/>
  <c r="A140" i="13" s="1"/>
  <c r="C137" i="14" l="1"/>
  <c r="D137" i="14"/>
  <c r="B137" i="14"/>
  <c r="G137" i="14"/>
  <c r="H137" i="14"/>
  <c r="E137" i="14"/>
  <c r="F137" i="14"/>
  <c r="B140" i="13"/>
  <c r="C140" i="13"/>
  <c r="D140" i="13"/>
  <c r="E140" i="13"/>
  <c r="F140" i="13"/>
  <c r="G140" i="13"/>
  <c r="H140" i="13"/>
  <c r="A138" i="14" a="1"/>
  <c r="A138" i="14" s="1"/>
  <c r="A141" i="13" a="1"/>
  <c r="A141" i="13" s="1"/>
  <c r="B138" i="14" l="1"/>
  <c r="C138" i="14"/>
  <c r="D138" i="14"/>
  <c r="E138" i="14"/>
  <c r="F138" i="14"/>
  <c r="G138" i="14"/>
  <c r="H138" i="14"/>
  <c r="D141" i="13"/>
  <c r="B141" i="13"/>
  <c r="C141" i="13"/>
  <c r="H141" i="13"/>
  <c r="E141" i="13"/>
  <c r="F141" i="13"/>
  <c r="G141" i="13"/>
  <c r="A139" i="14" a="1"/>
  <c r="A139" i="14" s="1"/>
  <c r="A142" i="13" a="1"/>
  <c r="A142" i="13" s="1"/>
  <c r="B139" i="14" l="1"/>
  <c r="C139" i="14"/>
  <c r="G139" i="14"/>
  <c r="H139" i="14"/>
  <c r="E139" i="14"/>
  <c r="D139" i="14"/>
  <c r="F139" i="14"/>
  <c r="B142" i="13"/>
  <c r="C142" i="13"/>
  <c r="D142" i="13"/>
  <c r="E142" i="13"/>
  <c r="F142" i="13"/>
  <c r="G142" i="13"/>
  <c r="H142" i="13"/>
  <c r="A140" i="14" a="1"/>
  <c r="A140" i="14" s="1"/>
  <c r="A143" i="13" a="1"/>
  <c r="A143" i="13" s="1"/>
  <c r="B140" i="14" l="1"/>
  <c r="C140" i="14"/>
  <c r="D140" i="14"/>
  <c r="E140" i="14"/>
  <c r="F140" i="14"/>
  <c r="G140" i="14"/>
  <c r="H140" i="14"/>
  <c r="B143" i="13"/>
  <c r="C143" i="13"/>
  <c r="D143" i="13"/>
  <c r="H143" i="13"/>
  <c r="E143" i="13"/>
  <c r="F143" i="13"/>
  <c r="G143" i="13"/>
  <c r="A141" i="14" a="1"/>
  <c r="A141" i="14" s="1"/>
  <c r="A144" i="13" a="1"/>
  <c r="A144" i="13" s="1"/>
  <c r="B141" i="14" l="1"/>
  <c r="C141" i="14"/>
  <c r="D141" i="14"/>
  <c r="G141" i="14"/>
  <c r="H141" i="14"/>
  <c r="E141" i="14"/>
  <c r="F141" i="14"/>
  <c r="C144" i="13"/>
  <c r="D144" i="13"/>
  <c r="B144" i="13"/>
  <c r="E144" i="13"/>
  <c r="F144" i="13"/>
  <c r="G144" i="13"/>
  <c r="H144" i="13"/>
  <c r="A142" i="14" a="1"/>
  <c r="A142" i="14" s="1"/>
  <c r="A145" i="13" a="1"/>
  <c r="A145" i="13" s="1"/>
  <c r="D142" i="14" l="1"/>
  <c r="B142" i="14"/>
  <c r="C142" i="14"/>
  <c r="E142" i="14"/>
  <c r="F142" i="14"/>
  <c r="G142" i="14"/>
  <c r="H142" i="14"/>
  <c r="B145" i="13"/>
  <c r="C145" i="13"/>
  <c r="D145" i="13"/>
  <c r="H145" i="13"/>
  <c r="E145" i="13"/>
  <c r="F145" i="13"/>
  <c r="G145" i="13"/>
  <c r="A143" i="14" a="1"/>
  <c r="A143" i="14" s="1"/>
  <c r="A146" i="13" a="1"/>
  <c r="A146" i="13" s="1"/>
  <c r="B143" i="14" l="1"/>
  <c r="C143" i="14"/>
  <c r="D143" i="14"/>
  <c r="G143" i="14"/>
  <c r="H143" i="14"/>
  <c r="E143" i="14"/>
  <c r="F143" i="14"/>
  <c r="B146" i="13"/>
  <c r="C146" i="13"/>
  <c r="D146" i="13"/>
  <c r="E146" i="13"/>
  <c r="F146" i="13"/>
  <c r="G146" i="13"/>
  <c r="H146" i="13"/>
  <c r="A144" i="14" a="1"/>
  <c r="A144" i="14" s="1"/>
  <c r="A147" i="13" a="1"/>
  <c r="A147" i="13" s="1"/>
  <c r="B144" i="14" l="1"/>
  <c r="C144" i="14"/>
  <c r="D144" i="14"/>
  <c r="E144" i="14"/>
  <c r="F144" i="14"/>
  <c r="G144" i="14"/>
  <c r="H144" i="14"/>
  <c r="B147" i="13"/>
  <c r="C147" i="13"/>
  <c r="D147" i="13"/>
  <c r="H147" i="13"/>
  <c r="E147" i="13"/>
  <c r="F147" i="13"/>
  <c r="G147" i="13"/>
  <c r="A145" i="14" a="1"/>
  <c r="A145" i="14" s="1"/>
  <c r="A148" i="13" a="1"/>
  <c r="A148" i="13" s="1"/>
  <c r="C145" i="14" l="1"/>
  <c r="D145" i="14"/>
  <c r="B145" i="14"/>
  <c r="G145" i="14"/>
  <c r="H145" i="14"/>
  <c r="E145" i="14"/>
  <c r="F145" i="14"/>
  <c r="B148" i="13"/>
  <c r="C148" i="13"/>
  <c r="D148" i="13"/>
  <c r="E148" i="13"/>
  <c r="F148" i="13"/>
  <c r="G148" i="13"/>
  <c r="H148" i="13"/>
  <c r="A146" i="14" a="1"/>
  <c r="A146" i="14" s="1"/>
  <c r="A149" i="13" a="1"/>
  <c r="A149" i="13" s="1"/>
  <c r="B146" i="14" l="1"/>
  <c r="C146" i="14"/>
  <c r="D146" i="14"/>
  <c r="E146" i="14"/>
  <c r="F146" i="14"/>
  <c r="G146" i="14"/>
  <c r="H146" i="14"/>
  <c r="D149" i="13"/>
  <c r="B149" i="13"/>
  <c r="C149" i="13"/>
  <c r="H149" i="13"/>
  <c r="E149" i="13"/>
  <c r="F149" i="13"/>
  <c r="G149" i="13"/>
  <c r="A147" i="14" a="1"/>
  <c r="A147" i="14" s="1"/>
  <c r="A150" i="13" a="1"/>
  <c r="A150" i="13" s="1"/>
  <c r="B147" i="14" l="1"/>
  <c r="C147" i="14"/>
  <c r="D147" i="14"/>
  <c r="G147" i="14"/>
  <c r="H147" i="14"/>
  <c r="E147" i="14"/>
  <c r="F147" i="14"/>
  <c r="B150" i="13"/>
  <c r="C150" i="13"/>
  <c r="D150" i="13"/>
  <c r="E150" i="13"/>
  <c r="F150" i="13"/>
  <c r="G150" i="13"/>
  <c r="H150" i="13"/>
  <c r="A148" i="14" a="1"/>
  <c r="A148" i="14" s="1"/>
  <c r="A151" i="13" a="1"/>
  <c r="A151" i="13" s="1"/>
  <c r="B148" i="14" l="1"/>
  <c r="C148" i="14"/>
  <c r="D148" i="14"/>
  <c r="E148" i="14"/>
  <c r="F148" i="14"/>
  <c r="G148" i="14"/>
  <c r="H148" i="14"/>
  <c r="B151" i="13"/>
  <c r="C151" i="13"/>
  <c r="D151" i="13"/>
  <c r="H151" i="13"/>
  <c r="E151" i="13"/>
  <c r="F151" i="13"/>
  <c r="G151" i="13"/>
  <c r="A149" i="14" a="1"/>
  <c r="A149" i="14" s="1"/>
  <c r="A152" i="13" a="1"/>
  <c r="A152" i="13" s="1"/>
  <c r="B149" i="14" l="1"/>
  <c r="C149" i="14"/>
  <c r="D149" i="14"/>
  <c r="G149" i="14"/>
  <c r="H149" i="14"/>
  <c r="E149" i="14"/>
  <c r="F149" i="14"/>
  <c r="C152" i="13"/>
  <c r="D152" i="13"/>
  <c r="B152" i="13"/>
  <c r="E152" i="13"/>
  <c r="F152" i="13"/>
  <c r="G152" i="13"/>
  <c r="H152" i="13"/>
  <c r="A150" i="14" a="1"/>
  <c r="A150" i="14" s="1"/>
  <c r="A153" i="13" a="1"/>
  <c r="A153" i="13" s="1"/>
  <c r="D150" i="14" l="1"/>
  <c r="B150" i="14"/>
  <c r="C150" i="14"/>
  <c r="E150" i="14"/>
  <c r="F150" i="14"/>
  <c r="G150" i="14"/>
  <c r="H150" i="14"/>
  <c r="B153" i="13"/>
  <c r="C153" i="13"/>
  <c r="D153" i="13"/>
  <c r="H153" i="13"/>
  <c r="E153" i="13"/>
  <c r="F153" i="13"/>
  <c r="G153" i="13"/>
  <c r="A151" i="14" a="1"/>
  <c r="A151" i="14" s="1"/>
  <c r="A154" i="13" a="1"/>
  <c r="A154" i="13" s="1"/>
  <c r="B151" i="14" l="1"/>
  <c r="C151" i="14"/>
  <c r="D151" i="14"/>
  <c r="G151" i="14"/>
  <c r="H151" i="14"/>
  <c r="E151" i="14"/>
  <c r="F151" i="14"/>
  <c r="B154" i="13"/>
  <c r="C154" i="13"/>
  <c r="D154" i="13"/>
  <c r="E154" i="13"/>
  <c r="F154" i="13"/>
  <c r="G154" i="13"/>
  <c r="H154" i="13"/>
  <c r="A152" i="14" a="1"/>
  <c r="A152" i="14" s="1"/>
  <c r="A155" i="13" a="1"/>
  <c r="A155" i="13" s="1"/>
  <c r="B152" i="14" l="1"/>
  <c r="C152" i="14"/>
  <c r="D152" i="14"/>
  <c r="E152" i="14"/>
  <c r="F152" i="14"/>
  <c r="G152" i="14"/>
  <c r="H152" i="14"/>
  <c r="B155" i="13"/>
  <c r="C155" i="13"/>
  <c r="D155" i="13"/>
  <c r="H155" i="13"/>
  <c r="E155" i="13"/>
  <c r="F155" i="13"/>
  <c r="G155" i="13"/>
  <c r="A153" i="14" a="1"/>
  <c r="A153" i="14" s="1"/>
  <c r="A156" i="13" a="1"/>
  <c r="A156" i="13" s="1"/>
  <c r="C153" i="14" l="1"/>
  <c r="D153" i="14"/>
  <c r="B153" i="14"/>
  <c r="G153" i="14"/>
  <c r="H153" i="14"/>
  <c r="E153" i="14"/>
  <c r="F153" i="14"/>
  <c r="B156" i="13"/>
  <c r="C156" i="13"/>
  <c r="D156" i="13"/>
  <c r="E156" i="13"/>
  <c r="F156" i="13"/>
  <c r="G156" i="13"/>
  <c r="H156" i="13"/>
  <c r="A154" i="14" a="1"/>
  <c r="A154" i="14" s="1"/>
  <c r="A157" i="13" a="1"/>
  <c r="A157" i="13" s="1"/>
  <c r="B154" i="14" l="1"/>
  <c r="C154" i="14"/>
  <c r="D154" i="14"/>
  <c r="E154" i="14"/>
  <c r="F154" i="14"/>
  <c r="G154" i="14"/>
  <c r="H154" i="14"/>
  <c r="D157" i="13"/>
  <c r="B157" i="13"/>
  <c r="C157" i="13"/>
  <c r="H157" i="13"/>
  <c r="E157" i="13"/>
  <c r="F157" i="13"/>
  <c r="G157" i="13"/>
  <c r="A155" i="14" a="1"/>
  <c r="A155" i="14" s="1"/>
  <c r="A158" i="13" a="1"/>
  <c r="A158" i="13" s="1"/>
  <c r="B155" i="14" l="1"/>
  <c r="C155" i="14"/>
  <c r="D155" i="14"/>
  <c r="G155" i="14"/>
  <c r="H155" i="14"/>
  <c r="E155" i="14"/>
  <c r="F155" i="14"/>
  <c r="B158" i="13"/>
  <c r="C158" i="13"/>
  <c r="D158" i="13"/>
  <c r="E158" i="13"/>
  <c r="F158" i="13"/>
  <c r="G158" i="13"/>
  <c r="H158" i="13"/>
  <c r="A156" i="14" a="1"/>
  <c r="A156" i="14" s="1"/>
  <c r="A159" i="13" a="1"/>
  <c r="A159" i="13" s="1"/>
  <c r="B156" i="14" l="1"/>
  <c r="C156" i="14"/>
  <c r="D156" i="14"/>
  <c r="E156" i="14"/>
  <c r="F156" i="14"/>
  <c r="G156" i="14"/>
  <c r="H156" i="14"/>
  <c r="B159" i="13"/>
  <c r="C159" i="13"/>
  <c r="D159" i="13"/>
  <c r="H159" i="13"/>
  <c r="E159" i="13"/>
  <c r="F159" i="13"/>
  <c r="G159" i="13"/>
  <c r="A157" i="14" a="1"/>
  <c r="A157" i="14" s="1"/>
  <c r="A160" i="13" a="1"/>
  <c r="A160" i="13" s="1"/>
  <c r="B157" i="14" l="1"/>
  <c r="C157" i="14"/>
  <c r="D157" i="14"/>
  <c r="G157" i="14"/>
  <c r="H157" i="14"/>
  <c r="E157" i="14"/>
  <c r="F157" i="14"/>
  <c r="C160" i="13"/>
  <c r="D160" i="13"/>
  <c r="B160" i="13"/>
  <c r="E160" i="13"/>
  <c r="F160" i="13"/>
  <c r="G160" i="13"/>
  <c r="H160" i="13"/>
  <c r="A158" i="14" a="1"/>
  <c r="A158" i="14" s="1"/>
  <c r="A161" i="13" a="1"/>
  <c r="A161" i="13" s="1"/>
  <c r="D158" i="14" l="1"/>
  <c r="B158" i="14"/>
  <c r="C158" i="14"/>
  <c r="E158" i="14"/>
  <c r="F158" i="14"/>
  <c r="G158" i="14"/>
  <c r="H158" i="14"/>
  <c r="B161" i="13"/>
  <c r="C161" i="13"/>
  <c r="D161" i="13"/>
  <c r="H161" i="13"/>
  <c r="E161" i="13"/>
  <c r="F161" i="13"/>
  <c r="G161" i="13"/>
  <c r="A159" i="14" a="1"/>
  <c r="A159" i="14" s="1"/>
  <c r="A162" i="13" a="1"/>
  <c r="A162" i="13" s="1"/>
  <c r="B159" i="14" l="1"/>
  <c r="C159" i="14"/>
  <c r="D159" i="14"/>
  <c r="G159" i="14"/>
  <c r="H159" i="14"/>
  <c r="E159" i="14"/>
  <c r="F159" i="14"/>
  <c r="C162" i="13"/>
  <c r="B162" i="13"/>
  <c r="D162" i="13"/>
  <c r="E162" i="13"/>
  <c r="F162" i="13"/>
  <c r="G162" i="13"/>
  <c r="H162" i="13"/>
  <c r="A160" i="14" a="1"/>
  <c r="A160" i="14" s="1"/>
  <c r="A163" i="13" a="1"/>
  <c r="A163" i="13" s="1"/>
  <c r="B160" i="14" l="1"/>
  <c r="C160" i="14"/>
  <c r="D160" i="14"/>
  <c r="E160" i="14"/>
  <c r="F160" i="14"/>
  <c r="G160" i="14"/>
  <c r="H160" i="14"/>
  <c r="B163" i="13"/>
  <c r="C163" i="13"/>
  <c r="D163" i="13"/>
  <c r="H163" i="13"/>
  <c r="E163" i="13"/>
  <c r="F163" i="13"/>
  <c r="G163" i="13"/>
  <c r="A161" i="14" a="1"/>
  <c r="A161" i="14" s="1"/>
  <c r="A164" i="13" a="1"/>
  <c r="A164" i="13" s="1"/>
  <c r="C161" i="14" l="1"/>
  <c r="D161" i="14"/>
  <c r="G161" i="14"/>
  <c r="B161" i="14"/>
  <c r="H161" i="14"/>
  <c r="F161" i="14"/>
  <c r="E161" i="14"/>
  <c r="B164" i="13"/>
  <c r="C164" i="13"/>
  <c r="D164" i="13"/>
  <c r="E164" i="13"/>
  <c r="F164" i="13"/>
  <c r="G164" i="13"/>
  <c r="H164" i="13"/>
  <c r="A162" i="14" a="1"/>
  <c r="A162" i="14" s="1"/>
  <c r="A165" i="13" a="1"/>
  <c r="A165" i="13" s="1"/>
  <c r="B162" i="14" l="1"/>
  <c r="C162" i="14"/>
  <c r="D162" i="14"/>
  <c r="E162" i="14"/>
  <c r="F162" i="14"/>
  <c r="G162" i="14"/>
  <c r="H162" i="14"/>
  <c r="D165" i="13"/>
  <c r="B165" i="13"/>
  <c r="C165" i="13"/>
  <c r="H165" i="13"/>
  <c r="E165" i="13"/>
  <c r="F165" i="13"/>
  <c r="G165" i="13"/>
  <c r="A163" i="14" a="1"/>
  <c r="A163" i="14" s="1"/>
  <c r="A166" i="13" a="1"/>
  <c r="A166" i="13" s="1"/>
  <c r="B163" i="14" l="1"/>
  <c r="C163" i="14"/>
  <c r="D163" i="14"/>
  <c r="G163" i="14"/>
  <c r="H163" i="14"/>
  <c r="E163" i="14"/>
  <c r="F163" i="14"/>
  <c r="B166" i="13"/>
  <c r="C166" i="13"/>
  <c r="D166" i="13"/>
  <c r="E166" i="13"/>
  <c r="F166" i="13"/>
  <c r="G166" i="13"/>
  <c r="H166" i="13"/>
  <c r="A164" i="14" a="1"/>
  <c r="A164" i="14" s="1"/>
  <c r="A167" i="13" a="1"/>
  <c r="A167" i="13" s="1"/>
  <c r="B164" i="14" l="1"/>
  <c r="C164" i="14"/>
  <c r="D164" i="14"/>
  <c r="E164" i="14"/>
  <c r="F164" i="14"/>
  <c r="G164" i="14"/>
  <c r="H164" i="14"/>
  <c r="B167" i="13"/>
  <c r="D167" i="13"/>
  <c r="C167" i="13"/>
  <c r="H167" i="13"/>
  <c r="E167" i="13"/>
  <c r="F167" i="13"/>
  <c r="G167" i="13"/>
  <c r="A165" i="14" a="1"/>
  <c r="A165" i="14" s="1"/>
  <c r="A168" i="13" a="1"/>
  <c r="A168" i="13" s="1"/>
  <c r="B165" i="14" l="1"/>
  <c r="C165" i="14"/>
  <c r="D165" i="14"/>
  <c r="G165" i="14"/>
  <c r="H165" i="14"/>
  <c r="E165" i="14"/>
  <c r="F165" i="14"/>
  <c r="C168" i="13"/>
  <c r="D168" i="13"/>
  <c r="B168" i="13"/>
  <c r="E168" i="13"/>
  <c r="F168" i="13"/>
  <c r="G168" i="13"/>
  <c r="H168" i="13"/>
  <c r="A166" i="14" a="1"/>
  <c r="A166" i="14" s="1"/>
  <c r="A169" i="13" a="1"/>
  <c r="A169" i="13" s="1"/>
  <c r="D166" i="14" l="1"/>
  <c r="B166" i="14"/>
  <c r="C166" i="14"/>
  <c r="E166" i="14"/>
  <c r="F166" i="14"/>
  <c r="G166" i="14"/>
  <c r="H166" i="14"/>
  <c r="B169" i="13"/>
  <c r="C169" i="13"/>
  <c r="D169" i="13"/>
  <c r="H169" i="13"/>
  <c r="E169" i="13"/>
  <c r="F169" i="13"/>
  <c r="G169" i="13"/>
  <c r="A167" i="14" a="1"/>
  <c r="A167" i="14" s="1"/>
  <c r="A170" i="13" a="1"/>
  <c r="A170" i="13" s="1"/>
  <c r="B167" i="14" l="1"/>
  <c r="C167" i="14"/>
  <c r="D167" i="14"/>
  <c r="G167" i="14"/>
  <c r="H167" i="14"/>
  <c r="E167" i="14"/>
  <c r="F167" i="14"/>
  <c r="C170" i="13"/>
  <c r="B170" i="13"/>
  <c r="D170" i="13"/>
  <c r="E170" i="13"/>
  <c r="F170" i="13"/>
  <c r="G170" i="13"/>
  <c r="H170" i="13"/>
  <c r="A168" i="14" a="1"/>
  <c r="A168" i="14" s="1"/>
  <c r="A171" i="13" a="1"/>
  <c r="A171" i="13" s="1"/>
  <c r="B168" i="14" l="1"/>
  <c r="C168" i="14"/>
  <c r="D168" i="14"/>
  <c r="E168" i="14"/>
  <c r="F168" i="14"/>
  <c r="G168" i="14"/>
  <c r="H168" i="14"/>
  <c r="B171" i="13"/>
  <c r="C171" i="13"/>
  <c r="D171" i="13"/>
  <c r="H171" i="13"/>
  <c r="E171" i="13"/>
  <c r="F171" i="13"/>
  <c r="G171" i="13"/>
  <c r="A169" i="14" a="1"/>
  <c r="A169" i="14" s="1"/>
  <c r="A172" i="13" a="1"/>
  <c r="A172" i="13" s="1"/>
  <c r="C169" i="14" l="1"/>
  <c r="D169" i="14"/>
  <c r="B169" i="14"/>
  <c r="G169" i="14"/>
  <c r="H169" i="14"/>
  <c r="F169" i="14"/>
  <c r="E169" i="14"/>
  <c r="B172" i="13"/>
  <c r="C172" i="13"/>
  <c r="D172" i="13"/>
  <c r="E172" i="13"/>
  <c r="F172" i="13"/>
  <c r="G172" i="13"/>
  <c r="H172" i="13"/>
  <c r="A170" i="14" a="1"/>
  <c r="A170" i="14" s="1"/>
  <c r="A173" i="13" a="1"/>
  <c r="A173" i="13" s="1"/>
  <c r="B170" i="14" l="1"/>
  <c r="C170" i="14"/>
  <c r="D170" i="14"/>
  <c r="E170" i="14"/>
  <c r="F170" i="14"/>
  <c r="G170" i="14"/>
  <c r="H170" i="14"/>
  <c r="D173" i="13"/>
  <c r="B173" i="13"/>
  <c r="C173" i="13"/>
  <c r="H173" i="13"/>
  <c r="E173" i="13"/>
  <c r="F173" i="13"/>
  <c r="G173" i="13"/>
  <c r="A171" i="14" a="1"/>
  <c r="A171" i="14" s="1"/>
  <c r="A174" i="13" a="1"/>
  <c r="A174" i="13" s="1"/>
  <c r="B171" i="14" l="1"/>
  <c r="C171" i="14"/>
  <c r="G171" i="14"/>
  <c r="H171" i="14"/>
  <c r="D171" i="14"/>
  <c r="E171" i="14"/>
  <c r="F171" i="14"/>
  <c r="B174" i="13"/>
  <c r="C174" i="13"/>
  <c r="D174" i="13"/>
  <c r="E174" i="13"/>
  <c r="F174" i="13"/>
  <c r="G174" i="13"/>
  <c r="H174" i="13"/>
  <c r="A172" i="14" a="1"/>
  <c r="A172" i="14" s="1"/>
  <c r="A175" i="13" a="1"/>
  <c r="A175" i="13" s="1"/>
  <c r="B172" i="14" l="1"/>
  <c r="C172" i="14"/>
  <c r="D172" i="14"/>
  <c r="E172" i="14"/>
  <c r="F172" i="14"/>
  <c r="G172" i="14"/>
  <c r="H172" i="14"/>
  <c r="B175" i="13"/>
  <c r="D175" i="13"/>
  <c r="C175" i="13"/>
  <c r="H175" i="13"/>
  <c r="E175" i="13"/>
  <c r="F175" i="13"/>
  <c r="G175" i="13"/>
  <c r="A173" i="14" a="1"/>
  <c r="A173" i="14" s="1"/>
  <c r="A176" i="13" a="1"/>
  <c r="A176" i="13" s="1"/>
  <c r="B173" i="14" l="1"/>
  <c r="C173" i="14"/>
  <c r="D173" i="14"/>
  <c r="G173" i="14"/>
  <c r="H173" i="14"/>
  <c r="E173" i="14"/>
  <c r="F173" i="14"/>
  <c r="C176" i="13"/>
  <c r="D176" i="13"/>
  <c r="B176" i="13"/>
  <c r="E176" i="13"/>
  <c r="F176" i="13"/>
  <c r="G176" i="13"/>
  <c r="H176" i="13"/>
  <c r="A174" i="14" a="1"/>
  <c r="A174" i="14" s="1"/>
  <c r="A177" i="13" a="1"/>
  <c r="A177" i="13" s="1"/>
  <c r="D174" i="14" l="1"/>
  <c r="B174" i="14"/>
  <c r="C174" i="14"/>
  <c r="E174" i="14"/>
  <c r="F174" i="14"/>
  <c r="G174" i="14"/>
  <c r="H174" i="14"/>
  <c r="B177" i="13"/>
  <c r="C177" i="13"/>
  <c r="D177" i="13"/>
  <c r="H177" i="13"/>
  <c r="E177" i="13"/>
  <c r="F177" i="13"/>
  <c r="G177" i="13"/>
  <c r="A175" i="14" a="1"/>
  <c r="A175" i="14" s="1"/>
  <c r="A178" i="13" a="1"/>
  <c r="A178" i="13" s="1"/>
  <c r="B175" i="14" l="1"/>
  <c r="C175" i="14"/>
  <c r="D175" i="14"/>
  <c r="G175" i="14"/>
  <c r="H175" i="14"/>
  <c r="F175" i="14"/>
  <c r="E175" i="14"/>
  <c r="C178" i="13"/>
  <c r="D178" i="13"/>
  <c r="B178" i="13"/>
  <c r="E178" i="13"/>
  <c r="F178" i="13"/>
  <c r="G178" i="13"/>
  <c r="H178" i="13"/>
  <c r="A176" i="14" a="1"/>
  <c r="A176" i="14" s="1"/>
  <c r="A179" i="13" a="1"/>
  <c r="A179" i="13" s="1"/>
  <c r="B176" i="14" l="1"/>
  <c r="C176" i="14"/>
  <c r="D176" i="14"/>
  <c r="E176" i="14"/>
  <c r="F176" i="14"/>
  <c r="G176" i="14"/>
  <c r="H176" i="14"/>
  <c r="B179" i="13"/>
  <c r="C179" i="13"/>
  <c r="D179" i="13"/>
  <c r="H179" i="13"/>
  <c r="E179" i="13"/>
  <c r="F179" i="13"/>
  <c r="G179" i="13"/>
  <c r="A177" i="14" a="1"/>
  <c r="A177" i="14" s="1"/>
  <c r="A180" i="13" a="1"/>
  <c r="A180" i="13" s="1"/>
  <c r="C177" i="14" l="1"/>
  <c r="D177" i="14"/>
  <c r="B177" i="14"/>
  <c r="G177" i="14"/>
  <c r="H177" i="14"/>
  <c r="F177" i="14"/>
  <c r="E177" i="14"/>
  <c r="C180" i="13"/>
  <c r="B180" i="13"/>
  <c r="D180" i="13"/>
  <c r="E180" i="13"/>
  <c r="F180" i="13"/>
  <c r="G180" i="13"/>
  <c r="H180" i="13"/>
  <c r="A178" i="14" a="1"/>
  <c r="A178" i="14" s="1"/>
  <c r="A181" i="13" a="1"/>
  <c r="A181" i="13" s="1"/>
  <c r="B178" i="14" l="1"/>
  <c r="C178" i="14"/>
  <c r="D178" i="14"/>
  <c r="E178" i="14"/>
  <c r="F178" i="14"/>
  <c r="G178" i="14"/>
  <c r="H178" i="14"/>
  <c r="D181" i="13"/>
  <c r="B181" i="13"/>
  <c r="C181" i="13"/>
  <c r="H181" i="13"/>
  <c r="E181" i="13"/>
  <c r="F181" i="13"/>
  <c r="G181" i="13"/>
  <c r="A179" i="14" a="1"/>
  <c r="A179" i="14" s="1"/>
  <c r="A182" i="13" a="1"/>
  <c r="A182" i="13" s="1"/>
  <c r="B179" i="14" l="1"/>
  <c r="C179" i="14"/>
  <c r="D179" i="14"/>
  <c r="G179" i="14"/>
  <c r="H179" i="14"/>
  <c r="E179" i="14"/>
  <c r="F179" i="14"/>
  <c r="C182" i="13"/>
  <c r="B182" i="13"/>
  <c r="D182" i="13"/>
  <c r="E182" i="13"/>
  <c r="F182" i="13"/>
  <c r="G182" i="13"/>
  <c r="H182" i="13"/>
  <c r="A180" i="14" a="1"/>
  <c r="A180" i="14" s="1"/>
  <c r="A183" i="13" a="1"/>
  <c r="A183" i="13" s="1"/>
  <c r="B180" i="14" l="1"/>
  <c r="C180" i="14"/>
  <c r="D180" i="14"/>
  <c r="E180" i="14"/>
  <c r="F180" i="14"/>
  <c r="G180" i="14"/>
  <c r="H180" i="14"/>
  <c r="B183" i="13"/>
  <c r="D183" i="13"/>
  <c r="C183" i="13"/>
  <c r="H183" i="13"/>
  <c r="E183" i="13"/>
  <c r="F183" i="13"/>
  <c r="G183" i="13"/>
  <c r="A181" i="14" a="1"/>
  <c r="A181" i="14" s="1"/>
  <c r="A184" i="13" a="1"/>
  <c r="A184" i="13" s="1"/>
  <c r="B181" i="14" l="1"/>
  <c r="C181" i="14"/>
  <c r="D181" i="14"/>
  <c r="G181" i="14"/>
  <c r="H181" i="14"/>
  <c r="E181" i="14"/>
  <c r="F181" i="14"/>
  <c r="C184" i="13"/>
  <c r="D184" i="13"/>
  <c r="B184" i="13"/>
  <c r="E184" i="13"/>
  <c r="F184" i="13"/>
  <c r="G184" i="13"/>
  <c r="H184" i="13"/>
  <c r="A182" i="14" a="1"/>
  <c r="A182" i="14" s="1"/>
  <c r="A185" i="13" a="1"/>
  <c r="A185" i="13" s="1"/>
  <c r="D182" i="14" l="1"/>
  <c r="B182" i="14"/>
  <c r="E182" i="14"/>
  <c r="C182" i="14"/>
  <c r="F182" i="14"/>
  <c r="G182" i="14"/>
  <c r="H182" i="14"/>
  <c r="B185" i="13"/>
  <c r="D185" i="13"/>
  <c r="C185" i="13"/>
  <c r="H185" i="13"/>
  <c r="E185" i="13"/>
  <c r="F185" i="13"/>
  <c r="G185" i="13"/>
  <c r="A183" i="14" a="1"/>
  <c r="A183" i="14" s="1"/>
  <c r="A186" i="13" a="1"/>
  <c r="A186" i="13" s="1"/>
  <c r="B183" i="14" l="1"/>
  <c r="C183" i="14"/>
  <c r="D183" i="14"/>
  <c r="G183" i="14"/>
  <c r="H183" i="14"/>
  <c r="E183" i="14"/>
  <c r="F183" i="14"/>
  <c r="C186" i="13"/>
  <c r="B186" i="13"/>
  <c r="D186" i="13"/>
  <c r="E186" i="13"/>
  <c r="F186" i="13"/>
  <c r="G186" i="13"/>
  <c r="H186" i="13"/>
  <c r="A184" i="14" a="1"/>
  <c r="A184" i="14" s="1"/>
  <c r="A187" i="13" a="1"/>
  <c r="A187" i="13" s="1"/>
  <c r="B184" i="14" l="1"/>
  <c r="C184" i="14"/>
  <c r="D184" i="14"/>
  <c r="E184" i="14"/>
  <c r="F184" i="14"/>
  <c r="H184" i="14"/>
  <c r="G184" i="14"/>
  <c r="B187" i="13"/>
  <c r="D187" i="13"/>
  <c r="C187" i="13"/>
  <c r="H187" i="13"/>
  <c r="E187" i="13"/>
  <c r="F187" i="13"/>
  <c r="G187" i="13"/>
  <c r="A185" i="14" a="1"/>
  <c r="A185" i="14" s="1"/>
  <c r="A188" i="13" a="1"/>
  <c r="A188" i="13" s="1"/>
  <c r="C185" i="14" l="1"/>
  <c r="D185" i="14"/>
  <c r="B185" i="14"/>
  <c r="G185" i="14"/>
  <c r="H185" i="14"/>
  <c r="E185" i="14"/>
  <c r="F185" i="14"/>
  <c r="C188" i="13"/>
  <c r="B188" i="13"/>
  <c r="D188" i="13"/>
  <c r="E188" i="13"/>
  <c r="F188" i="13"/>
  <c r="G188" i="13"/>
  <c r="H188" i="13"/>
  <c r="A186" i="14" a="1"/>
  <c r="A186" i="14" s="1"/>
  <c r="A189" i="13" a="1"/>
  <c r="A189" i="13" s="1"/>
  <c r="B186" i="14" l="1"/>
  <c r="C186" i="14"/>
  <c r="D186" i="14"/>
  <c r="E186" i="14"/>
  <c r="F186" i="14"/>
  <c r="H186" i="14"/>
  <c r="G186" i="14"/>
  <c r="D189" i="13"/>
  <c r="B189" i="13"/>
  <c r="C189" i="13"/>
  <c r="H189" i="13"/>
  <c r="E189" i="13"/>
  <c r="F189" i="13"/>
  <c r="G189" i="13"/>
  <c r="A187" i="14" a="1"/>
  <c r="A187" i="14" s="1"/>
  <c r="A190" i="13" a="1"/>
  <c r="A190" i="13" s="1"/>
  <c r="B187" i="14" l="1"/>
  <c r="C187" i="14"/>
  <c r="D187" i="14"/>
  <c r="G187" i="14"/>
  <c r="H187" i="14"/>
  <c r="E187" i="14"/>
  <c r="F187" i="14"/>
  <c r="C190" i="13"/>
  <c r="B190" i="13"/>
  <c r="D190" i="13"/>
  <c r="E190" i="13"/>
  <c r="F190" i="13"/>
  <c r="G190" i="13"/>
  <c r="H190" i="13"/>
  <c r="A188" i="14" a="1"/>
  <c r="A188" i="14" s="1"/>
  <c r="A191" i="13" a="1"/>
  <c r="A191" i="13" s="1"/>
  <c r="B188" i="14" l="1"/>
  <c r="C188" i="14"/>
  <c r="D188" i="14"/>
  <c r="E188" i="14"/>
  <c r="F188" i="14"/>
  <c r="H188" i="14"/>
  <c r="G188" i="14"/>
  <c r="B191" i="13"/>
  <c r="D191" i="13"/>
  <c r="C191" i="13"/>
  <c r="H191" i="13"/>
  <c r="E191" i="13"/>
  <c r="F191" i="13"/>
  <c r="G191" i="13"/>
  <c r="A189" i="14" a="1"/>
  <c r="A189" i="14" s="1"/>
  <c r="A192" i="13" a="1"/>
  <c r="A192" i="13" s="1"/>
  <c r="B189" i="14" l="1"/>
  <c r="C189" i="14"/>
  <c r="D189" i="14"/>
  <c r="G189" i="14"/>
  <c r="H189" i="14"/>
  <c r="E189" i="14"/>
  <c r="F189" i="14"/>
  <c r="C192" i="13"/>
  <c r="B192" i="13"/>
  <c r="D192" i="13"/>
  <c r="E192" i="13"/>
  <c r="F192" i="13"/>
  <c r="G192" i="13"/>
  <c r="H192" i="13"/>
  <c r="A190" i="14" a="1"/>
  <c r="A190" i="14" s="1"/>
  <c r="A193" i="13" a="1"/>
  <c r="A193" i="13" s="1"/>
  <c r="D190" i="14" l="1"/>
  <c r="B190" i="14"/>
  <c r="C190" i="14"/>
  <c r="E190" i="14"/>
  <c r="F190" i="14"/>
  <c r="H190" i="14"/>
  <c r="G190" i="14"/>
  <c r="B193" i="13"/>
  <c r="D193" i="13"/>
  <c r="C193" i="13"/>
  <c r="H193" i="13"/>
  <c r="E193" i="13"/>
  <c r="F193" i="13"/>
  <c r="G193" i="13"/>
  <c r="A191" i="14" a="1"/>
  <c r="A191" i="14" s="1"/>
  <c r="A194" i="13" a="1"/>
  <c r="A194" i="13" s="1"/>
  <c r="B191" i="14" l="1"/>
  <c r="C191" i="14"/>
  <c r="D191" i="14"/>
  <c r="G191" i="14"/>
  <c r="H191" i="14"/>
  <c r="E191" i="14"/>
  <c r="F191" i="14"/>
  <c r="C194" i="13"/>
  <c r="B194" i="13"/>
  <c r="D194" i="13"/>
  <c r="E194" i="13"/>
  <c r="F194" i="13"/>
  <c r="G194" i="13"/>
  <c r="H194" i="13"/>
  <c r="A192" i="14" a="1"/>
  <c r="A192" i="14" s="1"/>
  <c r="A195" i="13" a="1"/>
  <c r="A195" i="13" s="1"/>
  <c r="B192" i="14" l="1"/>
  <c r="C192" i="14"/>
  <c r="D192" i="14"/>
  <c r="E192" i="14"/>
  <c r="F192" i="14"/>
  <c r="H192" i="14"/>
  <c r="G192" i="14"/>
  <c r="B195" i="13"/>
  <c r="D195" i="13"/>
  <c r="C195" i="13"/>
  <c r="H195" i="13"/>
  <c r="E195" i="13"/>
  <c r="F195" i="13"/>
  <c r="G195" i="13"/>
  <c r="A193" i="14" a="1"/>
  <c r="A193" i="14" s="1"/>
  <c r="A196" i="13" a="1"/>
  <c r="A196" i="13" s="1"/>
  <c r="C193" i="14" l="1"/>
  <c r="D193" i="14"/>
  <c r="G193" i="14"/>
  <c r="H193" i="14"/>
  <c r="B193" i="14"/>
  <c r="E193" i="14"/>
  <c r="F193" i="14"/>
  <c r="C196" i="13"/>
  <c r="B196" i="13"/>
  <c r="D196" i="13"/>
  <c r="E196" i="13"/>
  <c r="F196" i="13"/>
  <c r="G196" i="13"/>
  <c r="H196" i="13"/>
  <c r="A194" i="14" a="1"/>
  <c r="A194" i="14" s="1"/>
  <c r="A197" i="13" a="1"/>
  <c r="A197" i="13" s="1"/>
  <c r="B194" i="14" l="1"/>
  <c r="C194" i="14"/>
  <c r="D194" i="14"/>
  <c r="E194" i="14"/>
  <c r="F194" i="14"/>
  <c r="G194" i="14"/>
  <c r="H194" i="14"/>
  <c r="D197" i="13"/>
  <c r="B197" i="13"/>
  <c r="C197" i="13"/>
  <c r="H197" i="13"/>
  <c r="E197" i="13"/>
  <c r="G197" i="13"/>
  <c r="F197" i="13"/>
  <c r="A195" i="14" a="1"/>
  <c r="A195" i="14" s="1"/>
  <c r="A198" i="13" a="1"/>
  <c r="A198" i="13" s="1"/>
  <c r="B195" i="14" l="1"/>
  <c r="C195" i="14"/>
  <c r="D195" i="14"/>
  <c r="G195" i="14"/>
  <c r="H195" i="14"/>
  <c r="E195" i="14"/>
  <c r="F195" i="14"/>
  <c r="C198" i="13"/>
  <c r="B198" i="13"/>
  <c r="D198" i="13"/>
  <c r="E198" i="13"/>
  <c r="F198" i="13"/>
  <c r="G198" i="13"/>
  <c r="H198" i="13"/>
  <c r="A196" i="14" a="1"/>
  <c r="A196" i="14" s="1"/>
  <c r="A199" i="13" a="1"/>
  <c r="A199" i="13" s="1"/>
  <c r="B196" i="14" l="1"/>
  <c r="C196" i="14"/>
  <c r="D196" i="14"/>
  <c r="E196" i="14"/>
  <c r="F196" i="14"/>
  <c r="G196" i="14"/>
  <c r="H196" i="14"/>
  <c r="B199" i="13"/>
  <c r="D199" i="13"/>
  <c r="C199" i="13"/>
  <c r="H199" i="13"/>
  <c r="E199" i="13"/>
  <c r="G199" i="13"/>
  <c r="F199" i="13"/>
  <c r="A197" i="14" a="1"/>
  <c r="A197" i="14" s="1"/>
  <c r="A200" i="13" a="1"/>
  <c r="A200" i="13" s="1"/>
  <c r="B197" i="14" l="1"/>
  <c r="C197" i="14"/>
  <c r="D197" i="14"/>
  <c r="G197" i="14"/>
  <c r="F197" i="14"/>
  <c r="E197" i="14"/>
  <c r="H197" i="14"/>
  <c r="C200" i="13"/>
  <c r="D200" i="13"/>
  <c r="B200" i="13"/>
  <c r="E200" i="13"/>
  <c r="F200" i="13"/>
  <c r="G200" i="13"/>
  <c r="H200" i="13"/>
  <c r="A198" i="14" a="1"/>
  <c r="A198" i="14" s="1"/>
  <c r="A201" i="13" a="1"/>
  <c r="A201" i="13" s="1"/>
  <c r="D198" i="14" l="1"/>
  <c r="B198" i="14"/>
  <c r="C198" i="14"/>
  <c r="E198" i="14"/>
  <c r="F198" i="14"/>
  <c r="H198" i="14"/>
  <c r="G198" i="14"/>
  <c r="B201" i="13"/>
  <c r="D201" i="13"/>
  <c r="C201" i="13"/>
  <c r="H201" i="13"/>
  <c r="E201" i="13"/>
  <c r="G201" i="13"/>
  <c r="F201" i="13"/>
  <c r="A199" i="14" a="1"/>
  <c r="A199" i="14" s="1"/>
  <c r="A202" i="13" a="1"/>
  <c r="A202" i="13" s="1"/>
  <c r="B199" i="14" l="1"/>
  <c r="C199" i="14"/>
  <c r="D199" i="14"/>
  <c r="G199" i="14"/>
  <c r="E199" i="14"/>
  <c r="F199" i="14"/>
  <c r="H199" i="14"/>
  <c r="C202" i="13"/>
  <c r="B202" i="13"/>
  <c r="D202" i="13"/>
  <c r="E202" i="13"/>
  <c r="F202" i="13"/>
  <c r="G202" i="13"/>
  <c r="H202" i="13"/>
  <c r="A200" i="14" a="1"/>
  <c r="A200" i="14" s="1"/>
  <c r="A203" i="13" a="1"/>
  <c r="A203" i="13" s="1"/>
  <c r="B200" i="14" l="1"/>
  <c r="C200" i="14"/>
  <c r="D200" i="14"/>
  <c r="E200" i="14"/>
  <c r="F200" i="14"/>
  <c r="H200" i="14"/>
  <c r="G200" i="14"/>
  <c r="B203" i="13"/>
  <c r="D203" i="13"/>
  <c r="C203" i="13"/>
  <c r="H203" i="13"/>
  <c r="E203" i="13"/>
  <c r="G203" i="13"/>
  <c r="F203" i="13"/>
  <c r="A201" i="14" a="1"/>
  <c r="A201" i="14" s="1"/>
  <c r="A204" i="13" a="1"/>
  <c r="A204" i="13" s="1"/>
  <c r="C201" i="14" l="1"/>
  <c r="D201" i="14"/>
  <c r="B201" i="14"/>
  <c r="G201" i="14"/>
  <c r="H201" i="14"/>
  <c r="E201" i="14"/>
  <c r="F201" i="14"/>
  <c r="C204" i="13"/>
  <c r="B204" i="13"/>
  <c r="D204" i="13"/>
  <c r="E204" i="13"/>
  <c r="F204" i="13"/>
  <c r="G204" i="13"/>
  <c r="H204" i="13"/>
  <c r="A202" i="14" a="1"/>
  <c r="A202" i="14" s="1"/>
  <c r="A205" i="13" a="1"/>
  <c r="A205" i="13" s="1"/>
  <c r="B202" i="14" l="1"/>
  <c r="C202" i="14"/>
  <c r="D202" i="14"/>
  <c r="E202" i="14"/>
  <c r="F202" i="14"/>
  <c r="G202" i="14"/>
  <c r="H202" i="14"/>
  <c r="D205" i="13"/>
  <c r="B205" i="13"/>
  <c r="C205" i="13"/>
  <c r="H205" i="13"/>
  <c r="E205" i="13"/>
  <c r="G205" i="13"/>
  <c r="F205" i="13"/>
  <c r="A203" i="14" a="1"/>
  <c r="A203" i="14" s="1"/>
  <c r="A206" i="13" a="1"/>
  <c r="A206" i="13" s="1"/>
  <c r="B203" i="14" l="1"/>
  <c r="C203" i="14"/>
  <c r="G203" i="14"/>
  <c r="D203" i="14"/>
  <c r="E203" i="14"/>
  <c r="F203" i="14"/>
  <c r="H203" i="14"/>
  <c r="C206" i="13"/>
  <c r="B206" i="13"/>
  <c r="D206" i="13"/>
  <c r="E206" i="13"/>
  <c r="F206" i="13"/>
  <c r="G206" i="13"/>
  <c r="H206" i="13"/>
  <c r="A204" i="14" a="1"/>
  <c r="A204" i="14" s="1"/>
  <c r="A207" i="13" a="1"/>
  <c r="A207" i="13" s="1"/>
  <c r="B204" i="14" l="1"/>
  <c r="C204" i="14"/>
  <c r="D204" i="14"/>
  <c r="E204" i="14"/>
  <c r="F204" i="14"/>
  <c r="G204" i="14"/>
  <c r="H204" i="14"/>
  <c r="B207" i="13"/>
  <c r="D207" i="13"/>
  <c r="C207" i="13"/>
  <c r="H207" i="13"/>
  <c r="E207" i="13"/>
  <c r="G207" i="13"/>
  <c r="F207" i="13"/>
  <c r="A205" i="14" a="1"/>
  <c r="A205" i="14" s="1"/>
  <c r="A208" i="13" a="1"/>
  <c r="A208" i="13" s="1"/>
  <c r="B205" i="14" l="1"/>
  <c r="C205" i="14"/>
  <c r="D205" i="14"/>
  <c r="G205" i="14"/>
  <c r="E205" i="14"/>
  <c r="F205" i="14"/>
  <c r="H205" i="14"/>
  <c r="C208" i="13"/>
  <c r="B208" i="13"/>
  <c r="D208" i="13"/>
  <c r="E208" i="13"/>
  <c r="F208" i="13"/>
  <c r="G208" i="13"/>
  <c r="H208" i="13"/>
  <c r="A206" i="14" a="1"/>
  <c r="A206" i="14" s="1"/>
  <c r="A209" i="13" a="1"/>
  <c r="A209" i="13" s="1"/>
  <c r="D206" i="14" l="1"/>
  <c r="B206" i="14"/>
  <c r="C206" i="14"/>
  <c r="E206" i="14"/>
  <c r="F206" i="14"/>
  <c r="G206" i="14"/>
  <c r="H206" i="14"/>
  <c r="B209" i="13"/>
  <c r="D209" i="13"/>
  <c r="C209" i="13"/>
  <c r="H209" i="13"/>
  <c r="E209" i="13"/>
  <c r="G209" i="13"/>
  <c r="F209" i="13"/>
  <c r="A207" i="14" a="1"/>
  <c r="A207" i="14" s="1"/>
  <c r="A210" i="13" a="1"/>
  <c r="A210" i="13" s="1"/>
  <c r="B207" i="14" l="1"/>
  <c r="C207" i="14"/>
  <c r="D207" i="14"/>
  <c r="G207" i="14"/>
  <c r="E207" i="14"/>
  <c r="F207" i="14"/>
  <c r="H207" i="14"/>
  <c r="C210" i="13"/>
  <c r="B210" i="13"/>
  <c r="D210" i="13"/>
  <c r="E210" i="13"/>
  <c r="F210" i="13"/>
  <c r="G210" i="13"/>
  <c r="H210" i="13"/>
  <c r="A208" i="14" a="1"/>
  <c r="A208" i="14" s="1"/>
  <c r="A211" i="13" a="1"/>
  <c r="A211" i="13" s="1"/>
  <c r="B208" i="14" l="1"/>
  <c r="C208" i="14"/>
  <c r="D208" i="14"/>
  <c r="E208" i="14"/>
  <c r="F208" i="14"/>
  <c r="G208" i="14"/>
  <c r="H208" i="14"/>
  <c r="B211" i="13"/>
  <c r="D211" i="13"/>
  <c r="C211" i="13"/>
  <c r="H211" i="13"/>
  <c r="E211" i="13"/>
  <c r="G211" i="13"/>
  <c r="F211" i="13"/>
  <c r="A209" i="14" a="1"/>
  <c r="A209" i="14" s="1"/>
  <c r="A212" i="13" a="1"/>
  <c r="A212" i="13" s="1"/>
  <c r="C209" i="14" l="1"/>
  <c r="D209" i="14"/>
  <c r="B209" i="14"/>
  <c r="G209" i="14"/>
  <c r="E209" i="14"/>
  <c r="F209" i="14"/>
  <c r="H209" i="14"/>
  <c r="C212" i="13"/>
  <c r="B212" i="13"/>
  <c r="D212" i="13"/>
  <c r="E212" i="13"/>
  <c r="F212" i="13"/>
  <c r="G212" i="13"/>
  <c r="H212" i="13"/>
  <c r="A210" i="14" a="1"/>
  <c r="A210" i="14" s="1"/>
  <c r="A213" i="13" a="1"/>
  <c r="A213" i="13" s="1"/>
  <c r="B210" i="14" l="1"/>
  <c r="C210" i="14"/>
  <c r="D210" i="14"/>
  <c r="E210" i="14"/>
  <c r="F210" i="14"/>
  <c r="H210" i="14"/>
  <c r="G210" i="14"/>
  <c r="D213" i="13"/>
  <c r="B213" i="13"/>
  <c r="C213" i="13"/>
  <c r="H213" i="13"/>
  <c r="E213" i="13"/>
  <c r="G213" i="13"/>
  <c r="F213" i="13"/>
  <c r="A211" i="14" a="1"/>
  <c r="A211" i="14" s="1"/>
  <c r="A214" i="13" a="1"/>
  <c r="A214" i="13" s="1"/>
  <c r="B211" i="14" l="1"/>
  <c r="C211" i="14"/>
  <c r="D211" i="14"/>
  <c r="G211" i="14"/>
  <c r="F211" i="14"/>
  <c r="H211" i="14"/>
  <c r="E211" i="14"/>
  <c r="C214" i="13"/>
  <c r="B214" i="13"/>
  <c r="D214" i="13"/>
  <c r="E214" i="13"/>
  <c r="F214" i="13"/>
  <c r="G214" i="13"/>
  <c r="H214" i="13"/>
  <c r="A212" i="14" a="1"/>
  <c r="A212" i="14" s="1"/>
  <c r="A215" i="13" a="1"/>
  <c r="A215" i="13" s="1"/>
  <c r="B212" i="14" l="1"/>
  <c r="C212" i="14"/>
  <c r="D212" i="14"/>
  <c r="E212" i="14"/>
  <c r="F212" i="14"/>
  <c r="G212" i="14"/>
  <c r="H212" i="14"/>
  <c r="B215" i="13"/>
  <c r="D215" i="13"/>
  <c r="C215" i="13"/>
  <c r="H215" i="13"/>
  <c r="E215" i="13"/>
  <c r="G215" i="13"/>
  <c r="F215" i="13"/>
  <c r="A213" i="14" a="1"/>
  <c r="A213" i="14" s="1"/>
  <c r="A216" i="13" a="1"/>
  <c r="A216" i="13" s="1"/>
  <c r="B213" i="14" l="1"/>
  <c r="C213" i="14"/>
  <c r="D213" i="14"/>
  <c r="G213" i="14"/>
  <c r="F213" i="14"/>
  <c r="E213" i="14"/>
  <c r="H213" i="14"/>
  <c r="C216" i="13"/>
  <c r="D216" i="13"/>
  <c r="B216" i="13"/>
  <c r="E216" i="13"/>
  <c r="F216" i="13"/>
  <c r="G216" i="13"/>
  <c r="H216" i="13"/>
  <c r="A214" i="14" a="1"/>
  <c r="A214" i="14" s="1"/>
  <c r="A217" i="13" a="1"/>
  <c r="A217" i="13" s="1"/>
  <c r="D214" i="14" l="1"/>
  <c r="B214" i="14"/>
  <c r="F214" i="14"/>
  <c r="C214" i="14"/>
  <c r="G214" i="14"/>
  <c r="H214" i="14"/>
  <c r="E214" i="14"/>
  <c r="B217" i="13"/>
  <c r="D217" i="13"/>
  <c r="C217" i="13"/>
  <c r="H217" i="13"/>
  <c r="E217" i="13"/>
  <c r="G217" i="13"/>
  <c r="F217" i="13"/>
  <c r="A215" i="14" a="1"/>
  <c r="A215" i="14" s="1"/>
  <c r="A218" i="13" a="1"/>
  <c r="A218" i="13" s="1"/>
  <c r="C215" i="14" l="1"/>
  <c r="D215" i="14"/>
  <c r="B215" i="14"/>
  <c r="G215" i="14"/>
  <c r="E215" i="14"/>
  <c r="F215" i="14"/>
  <c r="H215" i="14"/>
  <c r="C218" i="13"/>
  <c r="B218" i="13"/>
  <c r="D218" i="13"/>
  <c r="E218" i="13"/>
  <c r="F218" i="13"/>
  <c r="G218" i="13"/>
  <c r="H218" i="13"/>
  <c r="A216" i="14" a="1"/>
  <c r="A216" i="14" s="1"/>
  <c r="A219" i="13" a="1"/>
  <c r="A219" i="13" s="1"/>
  <c r="B216" i="14" l="1"/>
  <c r="C216" i="14"/>
  <c r="D216" i="14"/>
  <c r="F216" i="14"/>
  <c r="E216" i="14"/>
  <c r="G216" i="14"/>
  <c r="H216" i="14"/>
  <c r="B219" i="13"/>
  <c r="D219" i="13"/>
  <c r="C219" i="13"/>
  <c r="H219" i="13"/>
  <c r="E219" i="13"/>
  <c r="G219" i="13"/>
  <c r="F219" i="13"/>
  <c r="A217" i="14" a="1"/>
  <c r="A217" i="14" s="1"/>
  <c r="A220" i="13" a="1"/>
  <c r="A220" i="13" s="1"/>
  <c r="C217" i="14" l="1"/>
  <c r="B217" i="14"/>
  <c r="D217" i="14"/>
  <c r="G217" i="14"/>
  <c r="E217" i="14"/>
  <c r="F217" i="14"/>
  <c r="H217" i="14"/>
  <c r="C220" i="13"/>
  <c r="B220" i="13"/>
  <c r="D220" i="13"/>
  <c r="E220" i="13"/>
  <c r="F220" i="13"/>
  <c r="G220" i="13"/>
  <c r="H220" i="13"/>
  <c r="A218" i="14" a="1"/>
  <c r="A218" i="14" s="1"/>
  <c r="A221" i="13" a="1"/>
  <c r="A221" i="13" s="1"/>
  <c r="B218" i="14" l="1"/>
  <c r="C218" i="14"/>
  <c r="D218" i="14"/>
  <c r="E218" i="14"/>
  <c r="F218" i="14"/>
  <c r="H218" i="14"/>
  <c r="G218" i="14"/>
  <c r="B221" i="13"/>
  <c r="D221" i="13"/>
  <c r="C221" i="13"/>
  <c r="H221" i="13"/>
  <c r="E221" i="13"/>
  <c r="G221" i="13"/>
  <c r="F221" i="13"/>
  <c r="A219" i="14" a="1"/>
  <c r="A219" i="14" s="1"/>
  <c r="A222" i="13" a="1"/>
  <c r="A222" i="13" s="1"/>
  <c r="B219" i="14" l="1"/>
  <c r="C219" i="14"/>
  <c r="D219" i="14"/>
  <c r="G219" i="14"/>
  <c r="F219" i="14"/>
  <c r="H219" i="14"/>
  <c r="E219" i="14"/>
  <c r="C222" i="13"/>
  <c r="B222" i="13"/>
  <c r="D222" i="13"/>
  <c r="E222" i="13"/>
  <c r="F222" i="13"/>
  <c r="G222" i="13"/>
  <c r="H222" i="13"/>
  <c r="A220" i="14" a="1"/>
  <c r="A220" i="14" s="1"/>
  <c r="A223" i="13" a="1"/>
  <c r="A223" i="13" s="1"/>
  <c r="B220" i="14" l="1"/>
  <c r="D220" i="14"/>
  <c r="C220" i="14"/>
  <c r="E220" i="14"/>
  <c r="H220" i="14"/>
  <c r="F220" i="14"/>
  <c r="G220" i="14"/>
  <c r="D223" i="13"/>
  <c r="B223" i="13"/>
  <c r="C223" i="13"/>
  <c r="H223" i="13"/>
  <c r="E223" i="13"/>
  <c r="G223" i="13"/>
  <c r="F223" i="13"/>
  <c r="A221" i="14" a="1"/>
  <c r="A221" i="14" s="1"/>
  <c r="A224" i="13" a="1"/>
  <c r="A224" i="13" s="1"/>
  <c r="B221" i="14" l="1"/>
  <c r="C221" i="14"/>
  <c r="D221" i="14"/>
  <c r="G221" i="14"/>
  <c r="H221" i="14"/>
  <c r="E221" i="14"/>
  <c r="F221" i="14"/>
  <c r="B224" i="13"/>
  <c r="C224" i="13"/>
  <c r="D224" i="13"/>
  <c r="E224" i="13"/>
  <c r="F224" i="13"/>
  <c r="G224" i="13"/>
  <c r="H224" i="13"/>
  <c r="A222" i="14" a="1"/>
  <c r="A222" i="14" s="1"/>
  <c r="A225" i="13" a="1"/>
  <c r="A225" i="13" s="1"/>
  <c r="D222" i="14" l="1"/>
  <c r="C222" i="14"/>
  <c r="B222" i="14"/>
  <c r="E222" i="14"/>
  <c r="F222" i="14"/>
  <c r="G222" i="14"/>
  <c r="H222" i="14"/>
  <c r="B225" i="13"/>
  <c r="C225" i="13"/>
  <c r="D225" i="13"/>
  <c r="E225" i="13"/>
  <c r="G225" i="13"/>
  <c r="H225" i="13"/>
  <c r="F225" i="13"/>
  <c r="A223" i="14" a="1"/>
  <c r="A223" i="14" s="1"/>
  <c r="A226" i="13" a="1"/>
  <c r="A226" i="13" s="1"/>
  <c r="C223" i="14" l="1"/>
  <c r="D223" i="14"/>
  <c r="B223" i="14"/>
  <c r="G223" i="14"/>
  <c r="E223" i="14"/>
  <c r="F223" i="14"/>
  <c r="H223" i="14"/>
  <c r="C226" i="13"/>
  <c r="B226" i="13"/>
  <c r="D226" i="13"/>
  <c r="E226" i="13"/>
  <c r="F226" i="13"/>
  <c r="G226" i="13"/>
  <c r="H226" i="13"/>
  <c r="A224" i="14" a="1"/>
  <c r="A224" i="14" s="1"/>
  <c r="A227" i="13" a="1"/>
  <c r="A227" i="13" s="1"/>
  <c r="C224" i="14" l="1"/>
  <c r="B224" i="14"/>
  <c r="D224" i="14"/>
  <c r="E224" i="14"/>
  <c r="F224" i="14"/>
  <c r="G224" i="14"/>
  <c r="H224" i="14"/>
  <c r="D227" i="13"/>
  <c r="B227" i="13"/>
  <c r="C227" i="13"/>
  <c r="E227" i="13"/>
  <c r="G227" i="13"/>
  <c r="F227" i="13"/>
  <c r="H227" i="13"/>
  <c r="A225" i="14" a="1"/>
  <c r="A225" i="14" s="1"/>
  <c r="A228" i="13" a="1"/>
  <c r="A228" i="13" s="1"/>
  <c r="C225" i="14" l="1"/>
  <c r="B225" i="14"/>
  <c r="D225" i="14"/>
  <c r="G225" i="14"/>
  <c r="E225" i="14"/>
  <c r="F225" i="14"/>
  <c r="H225" i="14"/>
  <c r="D228" i="13"/>
  <c r="B228" i="13"/>
  <c r="C228" i="13"/>
  <c r="E228" i="13"/>
  <c r="F228" i="13"/>
  <c r="G228" i="13"/>
  <c r="H228" i="13"/>
  <c r="A226" i="14" a="1"/>
  <c r="A226" i="14" s="1"/>
  <c r="A229" i="13" a="1"/>
  <c r="A229" i="13" s="1"/>
  <c r="B226" i="14" l="1"/>
  <c r="C226" i="14"/>
  <c r="D226" i="14"/>
  <c r="F226" i="14"/>
  <c r="G226" i="14"/>
  <c r="H226" i="14"/>
  <c r="E226" i="14"/>
  <c r="B229" i="13"/>
  <c r="C229" i="13"/>
  <c r="D229" i="13"/>
  <c r="E229" i="13"/>
  <c r="G229" i="13"/>
  <c r="F229" i="13"/>
  <c r="H229" i="13"/>
  <c r="A227" i="14" a="1"/>
  <c r="A227" i="14" s="1"/>
  <c r="A230" i="13" a="1"/>
  <c r="A230" i="13" s="1"/>
  <c r="B227" i="14" l="1"/>
  <c r="D227" i="14"/>
  <c r="C227" i="14"/>
  <c r="G227" i="14"/>
  <c r="E227" i="14"/>
  <c r="F227" i="14"/>
  <c r="H227" i="14"/>
  <c r="C230" i="13"/>
  <c r="B230" i="13"/>
  <c r="D230" i="13"/>
  <c r="E230" i="13"/>
  <c r="F230" i="13"/>
  <c r="G230" i="13"/>
  <c r="H230" i="13"/>
  <c r="A228" i="14" a="1"/>
  <c r="A228" i="14" s="1"/>
  <c r="A231" i="13" a="1"/>
  <c r="A231" i="13" s="1"/>
  <c r="B228" i="14" l="1"/>
  <c r="D228" i="14"/>
  <c r="C228" i="14"/>
  <c r="G228" i="14"/>
  <c r="H228" i="14"/>
  <c r="E228" i="14"/>
  <c r="F228" i="14"/>
  <c r="D231" i="13"/>
  <c r="B231" i="13"/>
  <c r="C231" i="13"/>
  <c r="E231" i="13"/>
  <c r="G231" i="13"/>
  <c r="F231" i="13"/>
  <c r="H231" i="13"/>
  <c r="A229" i="14" a="1"/>
  <c r="A229" i="14" s="1"/>
  <c r="A232" i="13" a="1"/>
  <c r="A232" i="13" s="1"/>
  <c r="B229" i="14" l="1"/>
  <c r="D229" i="14"/>
  <c r="C229" i="14"/>
  <c r="G229" i="14"/>
  <c r="E229" i="14"/>
  <c r="F229" i="14"/>
  <c r="H229" i="14"/>
  <c r="C232" i="13"/>
  <c r="D232" i="13"/>
  <c r="B232" i="13"/>
  <c r="E232" i="13"/>
  <c r="F232" i="13"/>
  <c r="G232" i="13"/>
  <c r="H232" i="13"/>
  <c r="A230" i="14" a="1"/>
  <c r="A230" i="14" s="1"/>
  <c r="A233" i="13" a="1"/>
  <c r="A233" i="13" s="1"/>
  <c r="D230" i="14" l="1"/>
  <c r="B230" i="14"/>
  <c r="C230" i="14"/>
  <c r="H230" i="14"/>
  <c r="E230" i="14"/>
  <c r="F230" i="14"/>
  <c r="G230" i="14"/>
  <c r="B233" i="13"/>
  <c r="C233" i="13"/>
  <c r="D233" i="13"/>
  <c r="E233" i="13"/>
  <c r="G233" i="13"/>
  <c r="H233" i="13"/>
  <c r="F233" i="13"/>
  <c r="A231" i="14" a="1"/>
  <c r="A231" i="14" s="1"/>
  <c r="A234" i="13" a="1"/>
  <c r="A234" i="13" s="1"/>
  <c r="C231" i="14" l="1"/>
  <c r="D231" i="14"/>
  <c r="B231" i="14"/>
  <c r="G231" i="14"/>
  <c r="E231" i="14"/>
  <c r="F231" i="14"/>
  <c r="H231" i="14"/>
  <c r="B234" i="13"/>
  <c r="C234" i="13"/>
  <c r="D234" i="13"/>
  <c r="E234" i="13"/>
  <c r="F234" i="13"/>
  <c r="G234" i="13"/>
  <c r="H234" i="13"/>
  <c r="A232" i="14" a="1"/>
  <c r="A232" i="14" s="1"/>
  <c r="A235" i="13" a="1"/>
  <c r="A235" i="13" s="1"/>
  <c r="C232" i="14" l="1"/>
  <c r="B232" i="14"/>
  <c r="D232" i="14"/>
  <c r="E232" i="14"/>
  <c r="G232" i="14"/>
  <c r="H232" i="14"/>
  <c r="F232" i="14"/>
  <c r="B235" i="13"/>
  <c r="C235" i="13"/>
  <c r="D235" i="13"/>
  <c r="E235" i="13"/>
  <c r="G235" i="13"/>
  <c r="F235" i="13"/>
  <c r="H235" i="13"/>
  <c r="A233" i="14" a="1"/>
  <c r="A233" i="14" s="1"/>
  <c r="A236" i="13" a="1"/>
  <c r="A236" i="13" s="1"/>
  <c r="B233" i="14" l="1"/>
  <c r="C233" i="14"/>
  <c r="D233" i="14"/>
  <c r="G233" i="14"/>
  <c r="E233" i="14"/>
  <c r="F233" i="14"/>
  <c r="H233" i="14"/>
  <c r="B236" i="13"/>
  <c r="C236" i="13"/>
  <c r="D236" i="13"/>
  <c r="E236" i="13"/>
  <c r="F236" i="13"/>
  <c r="G236" i="13"/>
  <c r="H236" i="13"/>
  <c r="A234" i="14" a="1"/>
  <c r="A234" i="14" s="1"/>
  <c r="A237" i="13" a="1"/>
  <c r="A237" i="13" s="1"/>
  <c r="B234" i="14" l="1"/>
  <c r="C234" i="14"/>
  <c r="D234" i="14"/>
  <c r="G234" i="14"/>
  <c r="E234" i="14"/>
  <c r="F234" i="14"/>
  <c r="H234" i="14"/>
  <c r="D237" i="13"/>
  <c r="B237" i="13"/>
  <c r="C237" i="13"/>
  <c r="E237" i="13"/>
  <c r="G237" i="13"/>
  <c r="H237" i="13"/>
  <c r="F237" i="13"/>
  <c r="A235" i="14" a="1"/>
  <c r="A235" i="14" s="1"/>
  <c r="A238" i="13" a="1"/>
  <c r="A238" i="13" s="1"/>
  <c r="D235" i="14" l="1"/>
  <c r="B235" i="14"/>
  <c r="G235" i="14"/>
  <c r="C235" i="14"/>
  <c r="F235" i="14"/>
  <c r="H235" i="14"/>
  <c r="E235" i="14"/>
  <c r="B238" i="13"/>
  <c r="C238" i="13"/>
  <c r="D238" i="13"/>
  <c r="E238" i="13"/>
  <c r="F238" i="13"/>
  <c r="G238" i="13"/>
  <c r="H238" i="13"/>
  <c r="A236" i="14" a="1"/>
  <c r="A236" i="14" s="1"/>
  <c r="A239" i="13" a="1"/>
  <c r="A239" i="13" s="1"/>
  <c r="B236" i="14" l="1"/>
  <c r="C236" i="14"/>
  <c r="D236" i="14"/>
  <c r="H236" i="14"/>
  <c r="E236" i="14"/>
  <c r="F236" i="14"/>
  <c r="G236" i="14"/>
  <c r="B239" i="13"/>
  <c r="C239" i="13"/>
  <c r="D239" i="13"/>
  <c r="E239" i="13"/>
  <c r="G239" i="13"/>
  <c r="H239" i="13"/>
  <c r="F239" i="13"/>
  <c r="A237" i="14" a="1"/>
  <c r="A237" i="14" s="1"/>
  <c r="A240" i="13" a="1"/>
  <c r="A240" i="13" s="1"/>
  <c r="B237" i="14" l="1"/>
  <c r="C237" i="14"/>
  <c r="D237" i="14"/>
  <c r="G237" i="14"/>
  <c r="H237" i="14"/>
  <c r="E237" i="14"/>
  <c r="F237" i="14"/>
  <c r="C240" i="13"/>
  <c r="D240" i="13"/>
  <c r="B240" i="13"/>
  <c r="E240" i="13"/>
  <c r="F240" i="13"/>
  <c r="G240" i="13"/>
  <c r="H240" i="13"/>
  <c r="A238" i="14" a="1"/>
  <c r="A238" i="14" s="1"/>
  <c r="A241" i="13" a="1"/>
  <c r="A241" i="13" s="1"/>
  <c r="C238" i="14" l="1"/>
  <c r="D238" i="14"/>
  <c r="B238" i="14"/>
  <c r="E238" i="14"/>
  <c r="F238" i="14"/>
  <c r="G238" i="14"/>
  <c r="H238" i="14"/>
  <c r="B241" i="13"/>
  <c r="C241" i="13"/>
  <c r="D241" i="13"/>
  <c r="E241" i="13"/>
  <c r="G241" i="13"/>
  <c r="H241" i="13"/>
  <c r="F241" i="13"/>
  <c r="A239" i="14" a="1"/>
  <c r="A239" i="14" s="1"/>
  <c r="A242" i="13" a="1"/>
  <c r="A242" i="13" s="1"/>
  <c r="B239" i="14" l="1"/>
  <c r="C239" i="14"/>
  <c r="D239" i="14"/>
  <c r="G239" i="14"/>
  <c r="F239" i="14"/>
  <c r="E239" i="14"/>
  <c r="H239" i="14"/>
  <c r="B242" i="13"/>
  <c r="C242" i="13"/>
  <c r="D242" i="13"/>
  <c r="E242" i="13"/>
  <c r="G242" i="13"/>
  <c r="H242" i="13"/>
  <c r="F242" i="13"/>
  <c r="A240" i="14" a="1"/>
  <c r="A240" i="14" s="1"/>
  <c r="A243" i="13" a="1"/>
  <c r="A243" i="13" s="1"/>
  <c r="B240" i="14" l="1"/>
  <c r="C240" i="14"/>
  <c r="D240" i="14"/>
  <c r="E240" i="14"/>
  <c r="F240" i="14"/>
  <c r="G240" i="14"/>
  <c r="H240" i="14"/>
  <c r="B243" i="13"/>
  <c r="C243" i="13"/>
  <c r="D243" i="13"/>
  <c r="E243" i="13"/>
  <c r="G243" i="13"/>
  <c r="F243" i="13"/>
  <c r="H243" i="13"/>
  <c r="A241" i="14" a="1"/>
  <c r="A241" i="14" s="1"/>
  <c r="A244" i="13" a="1"/>
  <c r="A244" i="13" s="1"/>
  <c r="B241" i="14" l="1"/>
  <c r="C241" i="14"/>
  <c r="D241" i="14"/>
  <c r="G241" i="14"/>
  <c r="F241" i="14"/>
  <c r="E241" i="14"/>
  <c r="H241" i="14"/>
  <c r="B244" i="13"/>
  <c r="C244" i="13"/>
  <c r="D244" i="13"/>
  <c r="E244" i="13"/>
  <c r="G244" i="13"/>
  <c r="H244" i="13"/>
  <c r="F244" i="13"/>
  <c r="A242" i="14" a="1"/>
  <c r="A242" i="14" s="1"/>
  <c r="A245" i="13" a="1"/>
  <c r="A245" i="13" s="1"/>
  <c r="B242" i="14" l="1"/>
  <c r="C242" i="14"/>
  <c r="D242" i="14"/>
  <c r="F242" i="14"/>
  <c r="G242" i="14"/>
  <c r="H242" i="14"/>
  <c r="E242" i="14"/>
  <c r="D245" i="13"/>
  <c r="B245" i="13"/>
  <c r="C245" i="13"/>
  <c r="E245" i="13"/>
  <c r="G245" i="13"/>
  <c r="F245" i="13"/>
  <c r="H245" i="13"/>
  <c r="A243" i="14" a="1"/>
  <c r="A243" i="14" s="1"/>
  <c r="A246" i="13" a="1"/>
  <c r="A246" i="13" s="1"/>
  <c r="D243" i="14" l="1"/>
  <c r="B243" i="14"/>
  <c r="G243" i="14"/>
  <c r="C243" i="14"/>
  <c r="E243" i="14"/>
  <c r="F243" i="14"/>
  <c r="H243" i="14"/>
  <c r="B246" i="13"/>
  <c r="C246" i="13"/>
  <c r="D246" i="13"/>
  <c r="E246" i="13"/>
  <c r="G246" i="13"/>
  <c r="H246" i="13"/>
  <c r="F246" i="13"/>
  <c r="A244" i="14" a="1"/>
  <c r="A244" i="14" s="1"/>
  <c r="A247" i="13" a="1"/>
  <c r="A247" i="13" s="1"/>
  <c r="B244" i="14" l="1"/>
  <c r="C244" i="14"/>
  <c r="D244" i="14"/>
  <c r="G244" i="14"/>
  <c r="H244" i="14"/>
  <c r="E244" i="14"/>
  <c r="F244" i="14"/>
  <c r="B247" i="13"/>
  <c r="C247" i="13"/>
  <c r="D247" i="13"/>
  <c r="E247" i="13"/>
  <c r="G247" i="13"/>
  <c r="F247" i="13"/>
  <c r="H247" i="13"/>
  <c r="A245" i="14" a="1"/>
  <c r="A245" i="14" s="1"/>
  <c r="A248" i="13" a="1"/>
  <c r="A248" i="13" s="1"/>
  <c r="B245" i="14" l="1"/>
  <c r="C245" i="14"/>
  <c r="D245" i="14"/>
  <c r="G245" i="14"/>
  <c r="E245" i="14"/>
  <c r="F245" i="14"/>
  <c r="H245" i="14"/>
  <c r="C248" i="13"/>
  <c r="D248" i="13"/>
  <c r="B248" i="13"/>
  <c r="E248" i="13"/>
  <c r="G248" i="13"/>
  <c r="H248" i="13"/>
  <c r="F248" i="13"/>
  <c r="A246" i="14" a="1"/>
  <c r="A246" i="14" s="1"/>
  <c r="A249" i="13" a="1"/>
  <c r="A249" i="13" s="1"/>
  <c r="C246" i="14" l="1"/>
  <c r="D246" i="14"/>
  <c r="B246" i="14"/>
  <c r="H246" i="14"/>
  <c r="E246" i="14"/>
  <c r="F246" i="14"/>
  <c r="G246" i="14"/>
  <c r="B249" i="13"/>
  <c r="C249" i="13"/>
  <c r="D249" i="13"/>
  <c r="E249" i="13"/>
  <c r="G249" i="13"/>
  <c r="F249" i="13"/>
  <c r="H249" i="13"/>
  <c r="A247" i="14" a="1"/>
  <c r="A247" i="14" s="1"/>
  <c r="A250" i="13" a="1"/>
  <c r="A250" i="13" s="1"/>
  <c r="B247" i="14" l="1"/>
  <c r="C247" i="14"/>
  <c r="D247" i="14"/>
  <c r="G247" i="14"/>
  <c r="E247" i="14"/>
  <c r="F247" i="14"/>
  <c r="H247" i="14"/>
  <c r="B250" i="13"/>
  <c r="C250" i="13"/>
  <c r="D250" i="13"/>
  <c r="E250" i="13"/>
  <c r="G250" i="13"/>
  <c r="H250" i="13"/>
  <c r="F250" i="13"/>
  <c r="A248" i="14" a="1"/>
  <c r="A248" i="14" s="1"/>
  <c r="A251" i="13" a="1"/>
  <c r="A251" i="13" s="1"/>
  <c r="B248" i="14" l="1"/>
  <c r="C248" i="14"/>
  <c r="D248" i="14"/>
  <c r="E248" i="14"/>
  <c r="G248" i="14"/>
  <c r="F248" i="14"/>
  <c r="H248" i="14"/>
  <c r="B251" i="13"/>
  <c r="C251" i="13"/>
  <c r="D251" i="13"/>
  <c r="E251" i="13"/>
  <c r="G251" i="13"/>
  <c r="F251" i="13"/>
  <c r="H251" i="13"/>
  <c r="A249" i="14" a="1"/>
  <c r="A249" i="14" s="1"/>
  <c r="A252" i="13" a="1"/>
  <c r="A252" i="13" s="1"/>
  <c r="B249" i="14" l="1"/>
  <c r="C249" i="14"/>
  <c r="D249" i="14"/>
  <c r="G249" i="14"/>
  <c r="E249" i="14"/>
  <c r="F249" i="14"/>
  <c r="H249" i="14"/>
  <c r="B252" i="13"/>
  <c r="C252" i="13"/>
  <c r="D252" i="13"/>
  <c r="E252" i="13"/>
  <c r="G252" i="13"/>
  <c r="H252" i="13"/>
  <c r="F252" i="13"/>
  <c r="A250" i="14" a="1"/>
  <c r="A250" i="14" s="1"/>
  <c r="A253" i="13" a="1"/>
  <c r="A253" i="13" s="1"/>
  <c r="B250" i="14" l="1"/>
  <c r="C250" i="14"/>
  <c r="D250" i="14"/>
  <c r="G250" i="14"/>
  <c r="E250" i="14"/>
  <c r="F250" i="14"/>
  <c r="H250" i="14"/>
  <c r="D253" i="13"/>
  <c r="B253" i="13"/>
  <c r="C253" i="13"/>
  <c r="G253" i="13"/>
  <c r="E253" i="13"/>
  <c r="F253" i="13"/>
  <c r="H253" i="13"/>
  <c r="A251" i="14" a="1"/>
  <c r="A251" i="14" s="1"/>
  <c r="A254" i="13" a="1"/>
  <c r="A254" i="13" s="1"/>
  <c r="D251" i="14" l="1"/>
  <c r="B251" i="14"/>
  <c r="C251" i="14"/>
  <c r="G251" i="14"/>
  <c r="F251" i="14"/>
  <c r="H251" i="14"/>
  <c r="E251" i="14"/>
  <c r="B254" i="13"/>
  <c r="C254" i="13"/>
  <c r="D254" i="13"/>
  <c r="E254" i="13"/>
  <c r="G254" i="13"/>
  <c r="H254" i="13"/>
  <c r="F254" i="13"/>
  <c r="A252" i="14" a="1"/>
  <c r="A252" i="14" s="1"/>
  <c r="B252" i="14" l="1"/>
  <c r="C252" i="14"/>
  <c r="D252" i="14"/>
  <c r="E252" i="14"/>
  <c r="H252" i="14"/>
  <c r="F252" i="14"/>
  <c r="G252" i="14"/>
  <c r="A253" i="14" a="1"/>
  <c r="A253" i="14" s="1"/>
  <c r="B253" i="14" l="1"/>
  <c r="C253" i="14"/>
  <c r="D253" i="14"/>
  <c r="G253" i="14"/>
  <c r="H253" i="14"/>
  <c r="E253" i="14"/>
  <c r="F253" i="14"/>
  <c r="A254" i="14" a="1"/>
  <c r="A254" i="14" s="1"/>
  <c r="C254" i="14" l="1"/>
  <c r="D254" i="14"/>
  <c r="B254" i="14"/>
  <c r="E254" i="14"/>
  <c r="F254" i="14"/>
  <c r="G254" i="14"/>
  <c r="H254" i="14"/>
</calcChain>
</file>

<file path=xl/sharedStrings.xml><?xml version="1.0" encoding="utf-8"?>
<sst xmlns="http://schemas.openxmlformats.org/spreadsheetml/2006/main" count="3480" uniqueCount="1419">
  <si>
    <t>Company and Licence name, charging year, effective from, status</t>
  </si>
  <si>
    <t>Company and Licence name</t>
  </si>
  <si>
    <t>Year</t>
  </si>
  <si>
    <t>Effective From</t>
  </si>
  <si>
    <t>Status</t>
  </si>
  <si>
    <t>2027/28</t>
  </si>
  <si>
    <t>1 April 2027</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</si>
  <si>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</si>
  <si>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</si>
  <si>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</si>
  <si>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</si>
  <si>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</si>
  <si>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</si>
  <si>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</si>
  <si>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</si>
  <si>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</si>
  <si>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</si>
  <si>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</si>
  <si>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</si>
  <si>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</si>
  <si>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</si>
  <si>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</si>
  <si>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</si>
  <si>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t xml:space="preserve">Contains the underlying nodal costs used to calculate the current EDCM charges. </t>
  </si>
  <si>
    <t>SSC unit rate lookup</t>
  </si>
  <si>
    <t>Contains a mapping of Standard Settlement Configurations to common decodings</t>
  </si>
  <si>
    <t>Residual Charging Bandings</t>
  </si>
  <si>
    <t>Contains the four Residual charging band allocation for Customers</t>
  </si>
  <si>
    <t>TNUoS Mapping</t>
  </si>
  <si>
    <t>Contains a mapping of DUoS Tariffs to TNUoS Site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</si>
  <si>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</si>
  <si>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</si>
  <si>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</si>
  <si>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</si>
  <si>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</si>
  <si>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</si>
  <si>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</si>
  <si>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</si>
  <si>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</si>
  <si>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</si>
  <si>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</si>
  <si>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</si>
  <si>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</si>
  <si>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</si>
  <si>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</si>
  <si>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</si>
  <si>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</si>
  <si>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11:00 - 14:00
16:00 - 19:00</t>
  </si>
  <si>
    <t>07:00 - 11:00
14:00 - 16:00
19:00 - 23:00</t>
  </si>
  <si>
    <t>00:00 - 07:00
23:00 - 24:00</t>
  </si>
  <si>
    <t>Monday to Friday 
(Including Bank Holidays)
June to August Inclusive</t>
  </si>
  <si>
    <t>11:00 - 14:00</t>
  </si>
  <si>
    <t>07:00 - 11:00
14:00 - 23:00</t>
  </si>
  <si>
    <t>Saturday and Sunday
All Year</t>
  </si>
  <si>
    <t>00:00 - 24:00</t>
  </si>
  <si>
    <t>Monday to Friday 
(Including Bank Holidays)
November to February Inclusive</t>
  </si>
  <si>
    <t>16:00 - 19:00</t>
  </si>
  <si>
    <t>07:00 - 16:00
19:00 - 23:00</t>
  </si>
  <si>
    <t>Notes</t>
  </si>
  <si>
    <t>All the above times are in UK Clock time</t>
  </si>
  <si>
    <t>Monday to Friday 
(Including Bank Holidays)
March, April, May and September, October</t>
  </si>
  <si>
    <t>07:00 - 23:00</t>
  </si>
  <si>
    <t>Saturday and Sunday
All year</t>
  </si>
  <si>
    <t>Tariff name</t>
  </si>
  <si>
    <t>Open LLFCs/ DUoS Tariff IDs</t>
  </si>
  <si>
    <t>PCs</t>
  </si>
  <si>
    <t>Red/black unit charge
p/kWh</t>
  </si>
  <si>
    <t>Amber/yellow unit charge
p/kWh</t>
  </si>
  <si>
    <t>Green unit charge
p/kWh</t>
  </si>
  <si>
    <t>Fixed charge p/MPAN/day</t>
  </si>
  <si>
    <t>Capacity charge p/kVA/day</t>
  </si>
  <si>
    <t>Exceeded capacity charge
p/kVA/day</t>
  </si>
  <si>
    <t>Reactive power charge
p/kVArh</t>
  </si>
  <si>
    <t>Closed LLFCs/ DUoS Tariff IDs</t>
  </si>
  <si>
    <t>Domestic Aggregated or CT with Residual</t>
  </si>
  <si>
    <t>0, 1, 2</t>
  </si>
  <si>
    <t>Domestic Aggregated (Related MPAN)</t>
  </si>
  <si>
    <t>Non-Domestic Aggregated or CT No Residual</t>
  </si>
  <si>
    <t>0, 3, 4, 5-8</t>
  </si>
  <si>
    <t>Non-Domestic Aggregated or CT Band 1</t>
  </si>
  <si>
    <t>201, N01</t>
  </si>
  <si>
    <t>Non-Domestic Aggregated or CT Band 2</t>
  </si>
  <si>
    <t>202, N02</t>
  </si>
  <si>
    <t>Non-Domestic Aggregated or CT Band 3</t>
  </si>
  <si>
    <t>203, N03</t>
  </si>
  <si>
    <t>Non-Domestic Aggregated or CT Band 4</t>
  </si>
  <si>
    <t>204, N04</t>
  </si>
  <si>
    <t>Non-Domestic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</si>
  <si>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</si>
  <si>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</si>
  <si>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</si>
  <si>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</si>
  <si>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</si>
  <si>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</si>
  <si>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</si>
  <si>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</si>
  <si>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</si>
  <si>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</si>
  <si>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</si>
  <si>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</si>
  <si>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</si>
  <si>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</si>
  <si>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</si>
  <si>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Unmetered Supplies</t>
  </si>
  <si>
    <t xml:space="preserve">350, 420, 421, 422, 423 </t>
  </si>
  <si>
    <t>0, 1 or 8</t>
  </si>
  <si>
    <t>424, 425, 426, 427, 428, 429, 430, 431, 432, 433, 434, 435</t>
  </si>
  <si>
    <t>LV Generation Aggregated</t>
  </si>
  <si>
    <t>0, 8</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</si>
  <si>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</si>
  <si>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</si>
  <si>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</si>
  <si>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</si>
  <si>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</si>
  <si>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</si>
  <si>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</si>
  <si>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Note: The DNO reserves the right to apply the listed charges to any other MPANs/MSIDs associated with the site. This includes reallocating charges to a traded MPAN at the same site where another MPAN has been disconnected or de-energised.</t>
  </si>
  <si>
    <t>Time Periods for Designated EHV Properties</t>
  </si>
  <si>
    <t>Super Red Time Band</t>
  </si>
  <si>
    <t>Import
Unique Identifier</t>
  </si>
  <si>
    <t>LLFC/ DUoS Tariff ID</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</si>
  <si>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</si>
  <si>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</si>
  <si>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</si>
  <si>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</si>
  <si>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</si>
  <si>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</si>
  <si>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</si>
  <si>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</si>
  <si>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</si>
  <si>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</si>
  <si>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</si>
  <si>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</si>
  <si>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</si>
  <si>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</si>
  <si>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Export
Unique Identifier</t>
  </si>
  <si>
    <t>Supercustomer preserved charges/additional LLFCs/ DUoS Tariff IDs</t>
  </si>
  <si>
    <t>Notes:</t>
  </si>
  <si>
    <t>London Power Networks has no Preserved NHH Tariffs/Additional LLFCs/DUoS Tariff IDs</t>
  </si>
  <si>
    <t>Site Specific preserved charges/additional LLFCs/ DUoS Tariff IDs</t>
  </si>
  <si>
    <t>London Power Networks has no Preserved HH Tariffs/Additional LLFCs/DUoS Tariff IDs</t>
  </si>
  <si>
    <t>Unique billing identifier</t>
  </si>
  <si>
    <t>LDNO LV: Domestic Aggregated or CT with Residual</t>
  </si>
  <si>
    <t>A00</t>
  </si>
  <si>
    <t>LDNO LV: Domestic Aggregated (Related MPAN)</t>
  </si>
  <si>
    <t>B00</t>
  </si>
  <si>
    <t>LDNO LV: Non-Domestic Aggregated or CT No Residual</t>
  </si>
  <si>
    <t>C00</t>
  </si>
  <si>
    <t>LDNO LV: Non-Domestic Aggregated or CT Band 1</t>
  </si>
  <si>
    <t>C01</t>
  </si>
  <si>
    <t>LDNO LV: Non-Domestic Aggregated or CT Band 2</t>
  </si>
  <si>
    <t>C02</t>
  </si>
  <si>
    <t>LDNO LV: Non-Domestic Aggregated or CT Band 3</t>
  </si>
  <si>
    <t>C03</t>
  </si>
  <si>
    <t>LDNO LV: Non-Domestic Aggregated or CT Band 4</t>
  </si>
  <si>
    <t>C04</t>
  </si>
  <si>
    <t>LDNO LV: Non-Domestic Aggregated (Related MPAN)</t>
  </si>
  <si>
    <t>D00</t>
  </si>
  <si>
    <t>LDNO LV: LV Site Specific No Residual</t>
  </si>
  <si>
    <t>E00</t>
  </si>
  <si>
    <t>LDNO LV: LV Site Specific Band 1</t>
  </si>
  <si>
    <t>E01</t>
  </si>
  <si>
    <t>LDNO LV: LV Site Specific Band 2</t>
  </si>
  <si>
    <t>E02</t>
  </si>
  <si>
    <t>LDNO LV: LV Site Specific Band 3</t>
  </si>
  <si>
    <t>E03</t>
  </si>
  <si>
    <t>LDNO LV: LV Site Specific Band 4</t>
  </si>
  <si>
    <t>E04</t>
  </si>
  <si>
    <t>LDNO LV: Unmetered Supplies</t>
  </si>
  <si>
    <t>U00</t>
  </si>
  <si>
    <t>LDNO LV: LV Generation Aggregated</t>
  </si>
  <si>
    <t>F00</t>
  </si>
  <si>
    <t>LDNO LV: LV Generation Site Specific</t>
  </si>
  <si>
    <t>G00</t>
  </si>
  <si>
    <t>LDNO HV: Domestic Aggregated or CT with Residual</t>
  </si>
  <si>
    <t>A10</t>
  </si>
  <si>
    <t>LDNO HV: Domestic Aggregated (Related MPAN)</t>
  </si>
  <si>
    <t>B10</t>
  </si>
  <si>
    <t>LDNO HV: Non-Domestic Aggregated or CT No Residual</t>
  </si>
  <si>
    <t>C10</t>
  </si>
  <si>
    <t>LDNO HV: Non-Domestic Aggregated or CT Band 1</t>
  </si>
  <si>
    <t>C11</t>
  </si>
  <si>
    <t>LDNO HV: Non-Domestic Aggregated or CT Band 2</t>
  </si>
  <si>
    <t>C12</t>
  </si>
  <si>
    <t>LDNO HV: Non-Domestic Aggregated or CT Band 3</t>
  </si>
  <si>
    <t>C13</t>
  </si>
  <si>
    <t>LDNO HV: Non-Domestic Aggregated or CT Band 4</t>
  </si>
  <si>
    <t>C14</t>
  </si>
  <si>
    <t>LDNO HV: Non-Domestic Aggregated (Related MPAN)</t>
  </si>
  <si>
    <t>D10</t>
  </si>
  <si>
    <t>LDNO HV: LV Site Specific No Residual</t>
  </si>
  <si>
    <t>E10</t>
  </si>
  <si>
    <t>LDNO HV: LV Site Specific Band 1</t>
  </si>
  <si>
    <t>E11</t>
  </si>
  <si>
    <t>LDNO HV: LV Site Specific Band 2</t>
  </si>
  <si>
    <t>E12</t>
  </si>
  <si>
    <t>LDNO HV: LV Site Specific Band 3</t>
  </si>
  <si>
    <t>E13</t>
  </si>
  <si>
    <t>LDNO HV: LV Site Specific Band 4</t>
  </si>
  <si>
    <t>E14</t>
  </si>
  <si>
    <t>LDNO HV: LV Sub Site Specific No Residual</t>
  </si>
  <si>
    <t>J10</t>
  </si>
  <si>
    <t>LDNO HV: LV Sub Site Specific Band 1</t>
  </si>
  <si>
    <t>J11</t>
  </si>
  <si>
    <t>LDNO HV: LV Sub Site Specific Band 2</t>
  </si>
  <si>
    <t>J12</t>
  </si>
  <si>
    <t>LDNO HV: LV Sub Site Specific Band 3</t>
  </si>
  <si>
    <t>J13</t>
  </si>
  <si>
    <t>LDNO HV: LV Sub Site Specific Band 4</t>
  </si>
  <si>
    <t>J14</t>
  </si>
  <si>
    <t>LDNO HV: HV Site Specific No Residual</t>
  </si>
  <si>
    <t>K10</t>
  </si>
  <si>
    <t>LDNO HV: HV Site Specific Band 1</t>
  </si>
  <si>
    <t>K11</t>
  </si>
  <si>
    <t>LDNO HV: HV Site Specific Band 2</t>
  </si>
  <si>
    <t>K12</t>
  </si>
  <si>
    <t>LDNO HV: HV Site Specific Band 3</t>
  </si>
  <si>
    <t>K13</t>
  </si>
  <si>
    <t>LDNO HV: HV Site Specific Band 4</t>
  </si>
  <si>
    <t>K14</t>
  </si>
  <si>
    <t>LDNO HV: Unmetered Supplies</t>
  </si>
  <si>
    <t>U10</t>
  </si>
  <si>
    <t>LDNO HV: LV Generation Aggregated</t>
  </si>
  <si>
    <t>F10</t>
  </si>
  <si>
    <t>LDNO HV: LV Sub Generation Aggregated</t>
  </si>
  <si>
    <t>H10</t>
  </si>
  <si>
    <t>LDNO HV: LV Generation Site Specific</t>
  </si>
  <si>
    <t>G10</t>
  </si>
  <si>
    <t>LDNO HV: LV Sub Generation Site Specific</t>
  </si>
  <si>
    <t>L10</t>
  </si>
  <si>
    <t>LDNO HV: HV Generation Site Specific</t>
  </si>
  <si>
    <t>M10</t>
  </si>
  <si>
    <t>LDNO HVplus: Domestic Aggregated or CT with Residual</t>
  </si>
  <si>
    <t>A20</t>
  </si>
  <si>
    <t>LDNO HVplus: Domestic Aggregated (Related MPAN)</t>
  </si>
  <si>
    <t>B20</t>
  </si>
  <si>
    <t>LDNO HVplus: Non-Domestic Aggregated or CT No Residual</t>
  </si>
  <si>
    <t>C20</t>
  </si>
  <si>
    <t>LDNO HVplus: Non-Domestic Aggregated or CT Band 1</t>
  </si>
  <si>
    <t>C21</t>
  </si>
  <si>
    <t>LDNO HVplus: Non-Domestic Aggregated or CT Band 2</t>
  </si>
  <si>
    <t>C22</t>
  </si>
  <si>
    <t>LDNO HVplus: Non-Domestic Aggregated or CT Band 3</t>
  </si>
  <si>
    <t>C23</t>
  </si>
  <si>
    <t>LDNO HVplus: Non-Domestic Aggregated or CT Band 4</t>
  </si>
  <si>
    <t>C24</t>
  </si>
  <si>
    <t>LDNO HVplus: Non-Domestic Aggregated (Related MPAN)</t>
  </si>
  <si>
    <t>D20</t>
  </si>
  <si>
    <t>LDNO HVplus: LV Site Specific No Residual</t>
  </si>
  <si>
    <t>E20</t>
  </si>
  <si>
    <t>LDNO HVplus: LV Site Specific Band 1</t>
  </si>
  <si>
    <t>E21</t>
  </si>
  <si>
    <t>LDNO HVplus: LV Site Specific Band 2</t>
  </si>
  <si>
    <t>E22</t>
  </si>
  <si>
    <t>LDNO HVplus: LV Site Specific Band 3</t>
  </si>
  <si>
    <t>E23</t>
  </si>
  <si>
    <t>LDNO HVplus: LV Site Specific Band 4</t>
  </si>
  <si>
    <t>E24</t>
  </si>
  <si>
    <t>LDNO HVplus: LV Sub Site Specific No Residual</t>
  </si>
  <si>
    <t>J20</t>
  </si>
  <si>
    <t>LDNO HVplus: LV Sub Site Specific Band 1</t>
  </si>
  <si>
    <t>J21</t>
  </si>
  <si>
    <t>LDNO HVplus: LV Sub Site Specific Band 2</t>
  </si>
  <si>
    <t>J22</t>
  </si>
  <si>
    <t>LDNO HVplus: LV Sub Site Specific Band 3</t>
  </si>
  <si>
    <t>J23</t>
  </si>
  <si>
    <t>LDNO HVplus: LV Sub Site Specific Band 4</t>
  </si>
  <si>
    <t>J24</t>
  </si>
  <si>
    <t>LDNO HVplus: HV Site Specific No Residual</t>
  </si>
  <si>
    <t>K20</t>
  </si>
  <si>
    <t>LDNO HVplus: HV Site Specific Band 1</t>
  </si>
  <si>
    <t>K21</t>
  </si>
  <si>
    <t>LDNO HVplus: HV Site Specific Band 2</t>
  </si>
  <si>
    <t>K22</t>
  </si>
  <si>
    <t>LDNO HVplus: HV Site Specific Band 3</t>
  </si>
  <si>
    <t>K23</t>
  </si>
  <si>
    <t>LDNO HVplus: HV Site Specific Band 4</t>
  </si>
  <si>
    <t>K24</t>
  </si>
  <si>
    <t>LDNO HVplus: Unmetered Supplies</t>
  </si>
  <si>
    <t>U20</t>
  </si>
  <si>
    <t>LDNO HVplus: LV Generation Aggregated</t>
  </si>
  <si>
    <t>F20</t>
  </si>
  <si>
    <t>LDNO HVplus: LV Sub Generation Aggregated</t>
  </si>
  <si>
    <t>H20</t>
  </si>
  <si>
    <t>LDNO HVplus: LV Generation Site Specific</t>
  </si>
  <si>
    <t>G20</t>
  </si>
  <si>
    <t>LDNO HVplus: LV Sub Generation Site Specific</t>
  </si>
  <si>
    <t>L20</t>
  </si>
  <si>
    <t>LDNO HVplus: HV Generation Site Specific</t>
  </si>
  <si>
    <t>M20</t>
  </si>
  <si>
    <t>LDNO EHV: Domestic Aggregated or CT with Residual</t>
  </si>
  <si>
    <t>A30</t>
  </si>
  <si>
    <t>LDNO EHV: Domestic Aggregated (Related MPAN)</t>
  </si>
  <si>
    <t>B30</t>
  </si>
  <si>
    <t>LDNO EHV: Non-Domestic Aggregated or CT No Residual</t>
  </si>
  <si>
    <t>C30</t>
  </si>
  <si>
    <t>LDNO EHV: Non-Domestic Aggregated or CT Band 1</t>
  </si>
  <si>
    <t>C31</t>
  </si>
  <si>
    <t>LDNO EHV: Non-Domestic Aggregated or CT Band 2</t>
  </si>
  <si>
    <t>C32</t>
  </si>
  <si>
    <t>LDNO EHV: Non-Domestic Aggregated or CT Band 3</t>
  </si>
  <si>
    <t>C33</t>
  </si>
  <si>
    <t>LDNO EHV: Non-Domestic Aggregated or CT Band 4</t>
  </si>
  <si>
    <t>C34</t>
  </si>
  <si>
    <t>LDNO EHV: Non-Domestic Aggregated (Related MPAN)</t>
  </si>
  <si>
    <t>D30</t>
  </si>
  <si>
    <t>LDNO EHV: LV Site Specific No Residual</t>
  </si>
  <si>
    <t>E30</t>
  </si>
  <si>
    <t>LDNO EHV: LV Site Specific Band 1</t>
  </si>
  <si>
    <t>E31</t>
  </si>
  <si>
    <t>LDNO EHV: LV Site Specific Band 2</t>
  </si>
  <si>
    <t>E32</t>
  </si>
  <si>
    <t>LDNO EHV: LV Site Specific Band 3</t>
  </si>
  <si>
    <t>E33</t>
  </si>
  <si>
    <t>LDNO EHV: LV Site Specific Band 4</t>
  </si>
  <si>
    <t>E34</t>
  </si>
  <si>
    <t>LDNO EHV: LV Sub Site Specific No Residual</t>
  </si>
  <si>
    <t>J30</t>
  </si>
  <si>
    <t>LDNO EHV: LV Sub Site Specific Band 1</t>
  </si>
  <si>
    <t>J31</t>
  </si>
  <si>
    <t>LDNO EHV: LV Sub Site Specific Band 2</t>
  </si>
  <si>
    <t>J32</t>
  </si>
  <si>
    <t>LDNO EHV: LV Sub Site Specific Band 3</t>
  </si>
  <si>
    <t>J33</t>
  </si>
  <si>
    <t>LDNO EHV: LV Sub Site Specific Band 4</t>
  </si>
  <si>
    <t>J34</t>
  </si>
  <si>
    <t>LDNO EHV: HV Site Specific No Residual</t>
  </si>
  <si>
    <t>K30</t>
  </si>
  <si>
    <t>LDNO EHV: HV Site Specific Band 1</t>
  </si>
  <si>
    <t>K31</t>
  </si>
  <si>
    <t>LDNO EHV: HV Site Specific Band 2</t>
  </si>
  <si>
    <t>K32</t>
  </si>
  <si>
    <t>LDNO EHV: HV Site Specific Band 3</t>
  </si>
  <si>
    <t>K33</t>
  </si>
  <si>
    <t>LDNO EHV: HV Site Specific Band 4</t>
  </si>
  <si>
    <t>K34</t>
  </si>
  <si>
    <t>LDNO EHV: Unmetered Supplies</t>
  </si>
  <si>
    <t>U30</t>
  </si>
  <si>
    <t>LDNO EHV: LV Generation Aggregated</t>
  </si>
  <si>
    <t>F30</t>
  </si>
  <si>
    <t>LDNO EHV: LV Sub Generation Aggregated</t>
  </si>
  <si>
    <t>H30</t>
  </si>
  <si>
    <t>LDNO EHV: LV Generation Site Specific</t>
  </si>
  <si>
    <t>G30</t>
  </si>
  <si>
    <t>LDNO EHV: LV Sub Generation Site Specific</t>
  </si>
  <si>
    <t>L30</t>
  </si>
  <si>
    <t>LDNO EHV: HV Generation Site Specific</t>
  </si>
  <si>
    <t>M30</t>
  </si>
  <si>
    <t>LDNO 132kV/EHV: Domestic Aggregated or CT with Residual</t>
  </si>
  <si>
    <t>A40</t>
  </si>
  <si>
    <t>LDNO 132kV/EHV: Domestic Aggregated (Related MPAN)</t>
  </si>
  <si>
    <t>B40</t>
  </si>
  <si>
    <t>LDNO 132kV/EHV: Non-Domestic Aggregated or CT No Residual</t>
  </si>
  <si>
    <t>C40</t>
  </si>
  <si>
    <t>LDNO 132kV/EHV: Non-Domestic Aggregated or CT Band 1</t>
  </si>
  <si>
    <t>C41</t>
  </si>
  <si>
    <t>LDNO 132kV/EHV: Non-Domestic Aggregated or CT Band 2</t>
  </si>
  <si>
    <t>C42</t>
  </si>
  <si>
    <t>LDNO 132kV/EHV: Non-Domestic Aggregated or CT Band 3</t>
  </si>
  <si>
    <t>C43</t>
  </si>
  <si>
    <t>LDNO 132kV/EHV: Non-Domestic Aggregated or CT Band 4</t>
  </si>
  <si>
    <t>C44</t>
  </si>
  <si>
    <t>LDNO 132kV/EHV: Non-Domestic Aggregated (Related MPAN)</t>
  </si>
  <si>
    <t>D40</t>
  </si>
  <si>
    <t>LDNO 132kV/EHV: LV Site Specific No Residual</t>
  </si>
  <si>
    <t>E40</t>
  </si>
  <si>
    <t>LDNO 132kV/EHV: LV Site Specific Band 1</t>
  </si>
  <si>
    <t>E41</t>
  </si>
  <si>
    <t>LDNO 132kV/EHV: LV Site Specific Band 2</t>
  </si>
  <si>
    <t>E42</t>
  </si>
  <si>
    <t>LDNO 132kV/EHV: LV Site Specific Band 3</t>
  </si>
  <si>
    <t>E43</t>
  </si>
  <si>
    <t>LDNO 132kV/EHV: LV Site Specific Band 4</t>
  </si>
  <si>
    <t>E44</t>
  </si>
  <si>
    <t>LDNO 132kV/EHV: LV Sub Site Specific No Residual</t>
  </si>
  <si>
    <t>J40</t>
  </si>
  <si>
    <t>LDNO 132kV/EHV: LV Sub Site Specific Band 1</t>
  </si>
  <si>
    <t>J41</t>
  </si>
  <si>
    <t>LDNO 132kV/EHV: LV Sub Site Specific Band 2</t>
  </si>
  <si>
    <t>J42</t>
  </si>
  <si>
    <t>LDNO 132kV/EHV: LV Sub Site Specific Band 3</t>
  </si>
  <si>
    <t>J43</t>
  </si>
  <si>
    <t>LDNO 132kV/EHV: LV Sub Site Specific Band 4</t>
  </si>
  <si>
    <t>J44</t>
  </si>
  <si>
    <t>LDNO 132kV/EHV: HV Site Specific No Residual</t>
  </si>
  <si>
    <t>K40</t>
  </si>
  <si>
    <t>LDNO 132kV/EHV: HV Site Specific Band 1</t>
  </si>
  <si>
    <t>K41</t>
  </si>
  <si>
    <t>LDNO 132kV/EHV: HV Site Specific Band 2</t>
  </si>
  <si>
    <t>K42</t>
  </si>
  <si>
    <t>LDNO 132kV/EHV: HV Site Specific Band 3</t>
  </si>
  <si>
    <t>K43</t>
  </si>
  <si>
    <t>LDNO 132kV/EHV: HV Site Specific Band 4</t>
  </si>
  <si>
    <t>K44</t>
  </si>
  <si>
    <t>LDNO 132kV/EHV: Unmetered Supplies</t>
  </si>
  <si>
    <t>U40</t>
  </si>
  <si>
    <t>LDNO 132kV/EHV: LV Generation Aggregated</t>
  </si>
  <si>
    <t>F40</t>
  </si>
  <si>
    <t>LDNO 132kV/EHV: LV Sub Generation Aggregated</t>
  </si>
  <si>
    <t>H40</t>
  </si>
  <si>
    <t>LDNO 132kV/EHV: LV Generation Site Specific</t>
  </si>
  <si>
    <t>G40</t>
  </si>
  <si>
    <t>LDNO 132kV/EHV: LV Sub Generation Site Specific</t>
  </si>
  <si>
    <t>L40</t>
  </si>
  <si>
    <t>LDNO 132kV/EHV: HV Generation Site Specific</t>
  </si>
  <si>
    <t>M40</t>
  </si>
  <si>
    <t>LDNO 132kV: Domestic Aggregated or CT with Residual</t>
  </si>
  <si>
    <t>A50</t>
  </si>
  <si>
    <t>LDNO 132kV: Domestic Aggregated (Related MPAN)</t>
  </si>
  <si>
    <t>B50</t>
  </si>
  <si>
    <t>LDNO 132kV: Non-Domestic Aggregated or CT No Residual</t>
  </si>
  <si>
    <t>C50</t>
  </si>
  <si>
    <t>LDNO 132kV: Non-Domestic Aggregated or CT Band 1</t>
  </si>
  <si>
    <t>C51</t>
  </si>
  <si>
    <t>LDNO 132kV: Non-Domestic Aggregated or CT Band 2</t>
  </si>
  <si>
    <t>C52</t>
  </si>
  <si>
    <t>LDNO 132kV: Non-Domestic Aggregated or CT Band 3</t>
  </si>
  <si>
    <t>C53</t>
  </si>
  <si>
    <t>LDNO 132kV: Non-Domestic Aggregated or CT Band 4</t>
  </si>
  <si>
    <t>C54</t>
  </si>
  <si>
    <t>LDNO 132kV: Non-Domestic Aggregated (Related MPAN)</t>
  </si>
  <si>
    <t>D50</t>
  </si>
  <si>
    <t>LDNO 132kV: LV Site Specific No Residual</t>
  </si>
  <si>
    <t>E50</t>
  </si>
  <si>
    <t>LDNO 132kV: LV Site Specific Band 1</t>
  </si>
  <si>
    <t>E51</t>
  </si>
  <si>
    <t>LDNO 132kV: LV Site Specific Band 2</t>
  </si>
  <si>
    <t>E52</t>
  </si>
  <si>
    <t>LDNO 132kV: LV Site Specific Band 3</t>
  </si>
  <si>
    <t>E53</t>
  </si>
  <si>
    <t>LDNO 132kV: LV Site Specific Band 4</t>
  </si>
  <si>
    <t>E54</t>
  </si>
  <si>
    <t>LDNO 132kV: LV Sub Site Specific No Residual</t>
  </si>
  <si>
    <t>J50</t>
  </si>
  <si>
    <t>LDNO 132kV: LV Sub Site Specific Band 1</t>
  </si>
  <si>
    <t>J51</t>
  </si>
  <si>
    <t>LDNO 132kV: LV Sub Site Specific Band 2</t>
  </si>
  <si>
    <t>J52</t>
  </si>
  <si>
    <t>LDNO 132kV: LV Sub Site Specific Band 3</t>
  </si>
  <si>
    <t>J53</t>
  </si>
  <si>
    <t>LDNO 132kV: LV Sub Site Specific Band 4</t>
  </si>
  <si>
    <t>J54</t>
  </si>
  <si>
    <t>LDNO 132kV: HV Site Specific No Residual</t>
  </si>
  <si>
    <t>K50</t>
  </si>
  <si>
    <t>LDNO 132kV: HV Site Specific Band 1</t>
  </si>
  <si>
    <t>K51</t>
  </si>
  <si>
    <t>LDNO 132kV: HV Site Specific Band 2</t>
  </si>
  <si>
    <t>K52</t>
  </si>
  <si>
    <t>LDNO 132kV: HV Site Specific Band 3</t>
  </si>
  <si>
    <t>K53</t>
  </si>
  <si>
    <t>LDNO 132kV: HV Site Specific Band 4</t>
  </si>
  <si>
    <t>K54</t>
  </si>
  <si>
    <t>LDNO 132kV: Unmetered Supplies</t>
  </si>
  <si>
    <t>U50</t>
  </si>
  <si>
    <t>LDNO 132kV: LV Generation Aggregated</t>
  </si>
  <si>
    <t>F50</t>
  </si>
  <si>
    <t>LDNO 132kV: LV Sub Generation Aggregated</t>
  </si>
  <si>
    <t>H50</t>
  </si>
  <si>
    <t>LDNO 132kV: LV Generation Site Specific</t>
  </si>
  <si>
    <t>G50</t>
  </si>
  <si>
    <t>LDNO 132kV: LV Sub Generation Site Specific</t>
  </si>
  <si>
    <t>L50</t>
  </si>
  <si>
    <t>LDNO 132kV: HV Generation Site Specific</t>
  </si>
  <si>
    <t>M50</t>
  </si>
  <si>
    <t>LDNO 0000: Domestic Aggregated or CT with Residual</t>
  </si>
  <si>
    <t>A60</t>
  </si>
  <si>
    <t>LDNO 0000: Domestic Aggregated (Related MPAN)</t>
  </si>
  <si>
    <t>B60</t>
  </si>
  <si>
    <t>LDNO 0000: Non-Domestic Aggregated or CT No Residual</t>
  </si>
  <si>
    <t>C60</t>
  </si>
  <si>
    <t>LDNO 0000: Non-Domestic Aggregated or CT Band 1</t>
  </si>
  <si>
    <t>C61</t>
  </si>
  <si>
    <t>LDNO 0000: Non-Domestic Aggregated or CT Band 2</t>
  </si>
  <si>
    <t>C62</t>
  </si>
  <si>
    <t>LDNO 0000: Non-Domestic Aggregated or CT Band 3</t>
  </si>
  <si>
    <t>C63</t>
  </si>
  <si>
    <t>LDNO 0000: Non-Domestic Aggregated or CT Band 4</t>
  </si>
  <si>
    <t>C64</t>
  </si>
  <si>
    <t>LDNO 0000: Non-Domestic Aggregated (Related MPAN)</t>
  </si>
  <si>
    <t>D60</t>
  </si>
  <si>
    <t>LDNO 0000: LV Site Specific No Residual</t>
  </si>
  <si>
    <t>E60</t>
  </si>
  <si>
    <t>LDNO 0000: LV Site Specific Band 1</t>
  </si>
  <si>
    <t>E61</t>
  </si>
  <si>
    <t>LDNO 0000: LV Site Specific Band 2</t>
  </si>
  <si>
    <t>E62</t>
  </si>
  <si>
    <t>LDNO 0000: LV Site Specific Band 3</t>
  </si>
  <si>
    <t>E63</t>
  </si>
  <si>
    <t>LDNO 0000: LV Site Specific Band 4</t>
  </si>
  <si>
    <t>E64</t>
  </si>
  <si>
    <t>LDNO 0000: LV Sub Site Specific No Residual</t>
  </si>
  <si>
    <t>J60</t>
  </si>
  <si>
    <t>LDNO 0000: LV Sub Site Specific Band 1</t>
  </si>
  <si>
    <t>J61</t>
  </si>
  <si>
    <t>LDNO 0000: LV Sub Site Specific Band 2</t>
  </si>
  <si>
    <t>J62</t>
  </si>
  <si>
    <t>LDNO 0000: LV Sub Site Specific Band 3</t>
  </si>
  <si>
    <t>J63</t>
  </si>
  <si>
    <t>LDNO 0000: LV Sub Site Specific Band 4</t>
  </si>
  <si>
    <t>J64</t>
  </si>
  <si>
    <t>LDNO 0000: HV Site Specific No Residual</t>
  </si>
  <si>
    <t>K60</t>
  </si>
  <si>
    <t>LDNO 0000: HV Site Specific Band 1</t>
  </si>
  <si>
    <t>K61</t>
  </si>
  <si>
    <t>LDNO 0000: HV Site Specific Band 2</t>
  </si>
  <si>
    <t>K62</t>
  </si>
  <si>
    <t>LDNO 0000: HV Site Specific Band 3</t>
  </si>
  <si>
    <t>K63</t>
  </si>
  <si>
    <t>LDNO 0000: HV Site Specific Band 4</t>
  </si>
  <si>
    <t>K64</t>
  </si>
  <si>
    <t>LDNO 0000: Unmetered Supplies</t>
  </si>
  <si>
    <t>U60</t>
  </si>
  <si>
    <t>LDNO 0000: LV Generation Aggregated</t>
  </si>
  <si>
    <t>F60</t>
  </si>
  <si>
    <t>LDNO 0000: LV Sub Generation Aggregated</t>
  </si>
  <si>
    <t>H60</t>
  </si>
  <si>
    <t>LDNO 0000: LV Generation Site Specific</t>
  </si>
  <si>
    <t>G60</t>
  </si>
  <si>
    <t>LDNO 0000: LV Sub Generation Site Specific</t>
  </si>
  <si>
    <t>L60</t>
  </si>
  <si>
    <t>LDNO 0000: HV Generation Site Specific</t>
  </si>
  <si>
    <t>M60</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</si>
  <si>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</si>
  <si>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</si>
  <si>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</si>
  <si>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</si>
  <si>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</si>
  <si>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</si>
  <si>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</si>
  <si>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</si>
  <si>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</si>
  <si>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</si>
  <si>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</si>
  <si>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</si>
  <si>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</si>
  <si>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</si>
  <si>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</si>
  <si>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</si>
  <si>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</si>
  <si>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</si>
  <si>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</si>
  <si>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</si>
  <si>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Generic demand and generation LLFs</t>
  </si>
  <si>
    <t>Metered voltage, respective periods and associated LLFCs/DUoS Tariff IDs</t>
  </si>
  <si>
    <t>Metered voltage</t>
  </si>
  <si>
    <t>Associated LLFC/DUoS Tariff ID</t>
  </si>
  <si>
    <t>Low-voltage network</t>
  </si>
  <si>
    <t>Low-voltage substation</t>
  </si>
  <si>
    <t>High-voltage network</t>
  </si>
  <si>
    <t>High-voltage substation</t>
  </si>
  <si>
    <t>33kV generic</t>
  </si>
  <si>
    <t>132kV generic</t>
  </si>
  <si>
    <t>EHV site specific LLFs</t>
  </si>
  <si>
    <t>Demand</t>
  </si>
  <si>
    <t>Site</t>
  </si>
  <si>
    <t>Site 1</t>
  </si>
  <si>
    <t>Site 2</t>
  </si>
  <si>
    <t>Site 3</t>
  </si>
  <si>
    <t>Site 4</t>
  </si>
  <si>
    <t>Site 5</t>
  </si>
  <si>
    <t>Generation</t>
  </si>
  <si>
    <t>CVA site specific LLFs</t>
  </si>
  <si>
    <t>MSID</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</si>
  <si>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</si>
  <si>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</si>
  <si>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</si>
  <si>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</si>
  <si>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</si>
  <si>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</si>
  <si>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</si>
  <si>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</si>
  <si>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</si>
  <si>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</si>
  <si>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</si>
  <si>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</si>
  <si>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</si>
  <si>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Open LLFCs/ DUoS Tariff IDs / LDNO unique billing identifier</t>
  </si>
  <si>
    <t>Supplier of Last Resort 
Fixed charge adder*
p/MPAN/day</t>
  </si>
  <si>
    <t>Eligible Bad Debt
Fixed charge adder**
p/MPAN/day</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</si>
  <si>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</si>
  <si>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</si>
  <si>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</si>
  <si>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</si>
  <si>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</si>
  <si>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</si>
  <si>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ABPA51</t>
  </si>
  <si>
    <t>Aberdeen Pl A 11kV</t>
  </si>
  <si>
    <t>ABPA52</t>
  </si>
  <si>
    <t>ABPB51</t>
  </si>
  <si>
    <t>Aberdeen Pl B 11kV</t>
  </si>
  <si>
    <t>ACTL81</t>
  </si>
  <si>
    <t>Acton Lane 22kV</t>
  </si>
  <si>
    <t>AMBL51</t>
  </si>
  <si>
    <t>Amberley Rd 11kV</t>
  </si>
  <si>
    <t>AMBL52</t>
  </si>
  <si>
    <t>AXES51</t>
  </si>
  <si>
    <t>Axe St 11kV</t>
  </si>
  <si>
    <t>AXES52</t>
  </si>
  <si>
    <t>BACA51</t>
  </si>
  <si>
    <t>Back Hill A 11kV</t>
  </si>
  <si>
    <t>BACA52</t>
  </si>
  <si>
    <t>BANC51</t>
  </si>
  <si>
    <t>Bankside C 11kV</t>
  </si>
  <si>
    <t>BANC52</t>
  </si>
  <si>
    <t>BANC53</t>
  </si>
  <si>
    <t>BANC54</t>
  </si>
  <si>
    <t>BAND81</t>
  </si>
  <si>
    <t>Bankside D 20kV</t>
  </si>
  <si>
    <t>BAND82</t>
  </si>
  <si>
    <t>BARK11</t>
  </si>
  <si>
    <t>Barking 132kV GIS</t>
  </si>
  <si>
    <t>BARW51</t>
  </si>
  <si>
    <t>Barking West 11kV</t>
  </si>
  <si>
    <t>BARW52</t>
  </si>
  <si>
    <t>BARW31</t>
  </si>
  <si>
    <t>Barking West 33kV</t>
  </si>
  <si>
    <t>BNSB71</t>
  </si>
  <si>
    <t>Barnes B 6.6kV</t>
  </si>
  <si>
    <t>BNSB72</t>
  </si>
  <si>
    <t>BEEA51</t>
  </si>
  <si>
    <t>Beech St A 11kV</t>
  </si>
  <si>
    <t>BEEB51</t>
  </si>
  <si>
    <t>Beech St B 11kV</t>
  </si>
  <si>
    <t>BEEB52</t>
  </si>
  <si>
    <t>BEEB53</t>
  </si>
  <si>
    <t>BENR51</t>
  </si>
  <si>
    <t>Bengeworth Rd 11kV</t>
  </si>
  <si>
    <t>BENR52</t>
  </si>
  <si>
    <t>BLHL51</t>
  </si>
  <si>
    <t>Blackhorse Lane 11kV</t>
  </si>
  <si>
    <t>BKWY51</t>
  </si>
  <si>
    <t>Blackwall Way 11kV</t>
  </si>
  <si>
    <t>BKWY52</t>
  </si>
  <si>
    <t>BLOP71</t>
  </si>
  <si>
    <t>Bloomfield Place 6.6kV</t>
  </si>
  <si>
    <t>BLOP72</t>
  </si>
  <si>
    <t>BOWS51</t>
  </si>
  <si>
    <t>Bow 11kV</t>
  </si>
  <si>
    <t>BOWS52</t>
  </si>
  <si>
    <t>BRXB51</t>
  </si>
  <si>
    <t>Brixton B 11kV</t>
  </si>
  <si>
    <t>BRXB52</t>
  </si>
  <si>
    <t>BROA51</t>
  </si>
  <si>
    <t>Broadway 11kV</t>
  </si>
  <si>
    <t>BROA52</t>
  </si>
  <si>
    <t>BROS51</t>
  </si>
  <si>
    <t>Bromley South 11kV</t>
  </si>
  <si>
    <t>BROS52</t>
  </si>
  <si>
    <t>BULS51</t>
  </si>
  <si>
    <t>Bulwer St 11kV</t>
  </si>
  <si>
    <t>BULS52</t>
  </si>
  <si>
    <t>BURL51</t>
  </si>
  <si>
    <t>Burlington Rd 11kV</t>
  </si>
  <si>
    <t>BURL52</t>
  </si>
  <si>
    <t>CALS51</t>
  </si>
  <si>
    <t>Calshot St 11kV</t>
  </si>
  <si>
    <t>CALS52</t>
  </si>
  <si>
    <t>CARN51</t>
  </si>
  <si>
    <t>Carnaby St 11 kV</t>
  </si>
  <si>
    <t>CARN52</t>
  </si>
  <si>
    <t>CARC51</t>
  </si>
  <si>
    <t>Carnaby St C 11kV</t>
  </si>
  <si>
    <t>CARK51</t>
  </si>
  <si>
    <t>Carslake Rd 11kV</t>
  </si>
  <si>
    <t>CARK52</t>
  </si>
  <si>
    <t>CHSL51</t>
  </si>
  <si>
    <t>Chislehurst 11kV</t>
  </si>
  <si>
    <t>CHSL52</t>
  </si>
  <si>
    <t>CHUR51</t>
  </si>
  <si>
    <t>Churchfields 11kV</t>
  </si>
  <si>
    <t>CHUR52</t>
  </si>
  <si>
    <t>CITB51</t>
  </si>
  <si>
    <t>City Rd B 11kV</t>
  </si>
  <si>
    <t>CITB52</t>
  </si>
  <si>
    <t>CITB53</t>
  </si>
  <si>
    <t>CITC51</t>
  </si>
  <si>
    <t>City Rd C 11kV</t>
  </si>
  <si>
    <t>CITC52</t>
  </si>
  <si>
    <t>CLAP51</t>
  </si>
  <si>
    <t>Clapham Park Rd 11kV</t>
  </si>
  <si>
    <t>CLAP52</t>
  </si>
  <si>
    <t>CLAR51</t>
  </si>
  <si>
    <t>Clarks Rd B 11kV</t>
  </si>
  <si>
    <t>CLAR52</t>
  </si>
  <si>
    <t>CRAY51</t>
  </si>
  <si>
    <t>Crayford 11kV</t>
  </si>
  <si>
    <t>CRAY52</t>
  </si>
  <si>
    <t>DARA31</t>
  </si>
  <si>
    <t>Dartford Grid A 33kV</t>
  </si>
  <si>
    <t>DARB51</t>
  </si>
  <si>
    <t>Dartford Grid B 11kV</t>
  </si>
  <si>
    <t>DARB52</t>
  </si>
  <si>
    <t>DEPD51</t>
  </si>
  <si>
    <t>Deptford Grid 11kV</t>
  </si>
  <si>
    <t>DEPD52</t>
  </si>
  <si>
    <t>DEPD53</t>
  </si>
  <si>
    <t>DERM51</t>
  </si>
  <si>
    <t>Dermody Rd 11kV</t>
  </si>
  <si>
    <t>DEVO51</t>
  </si>
  <si>
    <t>Devonshire Square 11kV</t>
  </si>
  <si>
    <t>DEVO52</t>
  </si>
  <si>
    <t>DEVO53</t>
  </si>
  <si>
    <t>DUST51</t>
  </si>
  <si>
    <t>Duke St B 11kV</t>
  </si>
  <si>
    <t>DUST52</t>
  </si>
  <si>
    <t>DUST53</t>
  </si>
  <si>
    <t>DKAV51</t>
  </si>
  <si>
    <t>Dukes Ave 11kV</t>
  </si>
  <si>
    <t>DURN51</t>
  </si>
  <si>
    <t>Durnsford Rd 11kV</t>
  </si>
  <si>
    <t>DURN52</t>
  </si>
  <si>
    <t>EBBR51</t>
  </si>
  <si>
    <t>Ebury Bridge 11kV</t>
  </si>
  <si>
    <t>EBBR52</t>
  </si>
  <si>
    <t>EBBR53</t>
  </si>
  <si>
    <t>EDLC51</t>
  </si>
  <si>
    <t>Edwards Lane C 11kV</t>
  </si>
  <si>
    <t>EDLC52</t>
  </si>
  <si>
    <t>EDLC53</t>
  </si>
  <si>
    <t>ELTM51</t>
  </si>
  <si>
    <t>Eltham Grid 11kV</t>
  </si>
  <si>
    <t>ELTM52</t>
  </si>
  <si>
    <t>ELHS51</t>
  </si>
  <si>
    <t>Eltham High St 11kV</t>
  </si>
  <si>
    <t>EPPN51</t>
  </si>
  <si>
    <t>Epping New Rd 11kV</t>
  </si>
  <si>
    <t>EPPN52</t>
  </si>
  <si>
    <t>EITH51</t>
  </si>
  <si>
    <t>Erith 11kV</t>
  </si>
  <si>
    <t>EITH52</t>
  </si>
  <si>
    <t>EXET51</t>
  </si>
  <si>
    <t>Exeter Rd 11kV</t>
  </si>
  <si>
    <t>EXET52</t>
  </si>
  <si>
    <t>FAIR51</t>
  </si>
  <si>
    <t>Fairlop Rd 11kV</t>
  </si>
  <si>
    <t>FARJ51</t>
  </si>
  <si>
    <t>Farjeon Rd 11kV</t>
  </si>
  <si>
    <t>FARJ52</t>
  </si>
  <si>
    <t>FINA51</t>
  </si>
  <si>
    <t>Finsbury Mkt A 11kV</t>
  </si>
  <si>
    <t>FINA52</t>
  </si>
  <si>
    <t>FIND51</t>
  </si>
  <si>
    <t>Finsbury Mkt D 11kV</t>
  </si>
  <si>
    <t>FINE51</t>
  </si>
  <si>
    <t>Finsbury Mkt E 11kV</t>
  </si>
  <si>
    <t>FINE52</t>
  </si>
  <si>
    <t>FINE53</t>
  </si>
  <si>
    <t>FISB51</t>
  </si>
  <si>
    <t>Fisher St B 11kV</t>
  </si>
  <si>
    <t>FISB52</t>
  </si>
  <si>
    <t>FORE51</t>
  </si>
  <si>
    <t>Forest Hill 11kV</t>
  </si>
  <si>
    <t>FULC51</t>
  </si>
  <si>
    <t>Fulham Palace Rd C 11kV</t>
  </si>
  <si>
    <t>FULC52</t>
  </si>
  <si>
    <t>FULC53</t>
  </si>
  <si>
    <t>GEST51</t>
  </si>
  <si>
    <t>Georgiana St 11kV</t>
  </si>
  <si>
    <t>GEST52</t>
  </si>
  <si>
    <t>GEST53</t>
  </si>
  <si>
    <t>GIBR51</t>
  </si>
  <si>
    <t>Gibbons Rd 11kV</t>
  </si>
  <si>
    <t>GIBR52</t>
  </si>
  <si>
    <t>GIBR53</t>
  </si>
  <si>
    <t>GLAU51</t>
  </si>
  <si>
    <t>Glaucus St 11kV</t>
  </si>
  <si>
    <t>GORR51</t>
  </si>
  <si>
    <t>Gorringe Park 11kV</t>
  </si>
  <si>
    <t>GORR52</t>
  </si>
  <si>
    <t>GROL51</t>
  </si>
  <si>
    <t>Grove Lodge 11kV</t>
  </si>
  <si>
    <t>GROL52</t>
  </si>
  <si>
    <t>HACC71</t>
  </si>
  <si>
    <t>Hackney C 6.6kV</t>
  </si>
  <si>
    <t>HACC72</t>
  </si>
  <si>
    <t>HACC73</t>
  </si>
  <si>
    <t>HATR51</t>
  </si>
  <si>
    <t>Hatchard Rd 11kV</t>
  </si>
  <si>
    <t>HATR52</t>
  </si>
  <si>
    <t>HEAR51</t>
  </si>
  <si>
    <t>Hearn St 11kV</t>
  </si>
  <si>
    <t>HEAR52</t>
  </si>
  <si>
    <t>HOLW51</t>
  </si>
  <si>
    <t>Holloway 11kV</t>
  </si>
  <si>
    <t>HOLW52</t>
  </si>
  <si>
    <t>HURS11</t>
  </si>
  <si>
    <t>Hurst 132kV</t>
  </si>
  <si>
    <t>HYPA51</t>
  </si>
  <si>
    <t>Hyde Park Estate A 11kV</t>
  </si>
  <si>
    <t>HYPA52</t>
  </si>
  <si>
    <t>HYPB51</t>
  </si>
  <si>
    <t>Hyde Park Estate B 11kV</t>
  </si>
  <si>
    <t>HYPB52</t>
  </si>
  <si>
    <t>IMPC71</t>
  </si>
  <si>
    <t>Imperial College 6.6kV</t>
  </si>
  <si>
    <t>IMPC72</t>
  </si>
  <si>
    <t>KIMB51</t>
  </si>
  <si>
    <t>Kimberley Rd B 11kV</t>
  </si>
  <si>
    <t>KIMB52</t>
  </si>
  <si>
    <t>KHWK51</t>
  </si>
  <si>
    <t>King Henry's Walk 11kV</t>
  </si>
  <si>
    <t>KHWK52</t>
  </si>
  <si>
    <t>KGYA51</t>
  </si>
  <si>
    <t>Kings Yard A 11kV</t>
  </si>
  <si>
    <t>KGYA52</t>
  </si>
  <si>
    <t>KGYB51</t>
  </si>
  <si>
    <t>Kings Yard B 11kV</t>
  </si>
  <si>
    <t>KITO11</t>
  </si>
  <si>
    <t>Kingston (SEEB) 132kV</t>
  </si>
  <si>
    <t>KITO12</t>
  </si>
  <si>
    <t>KWAY51</t>
  </si>
  <si>
    <t>Kingsway 11kV</t>
  </si>
  <si>
    <t>KWAY52</t>
  </si>
  <si>
    <t>LEIR31</t>
  </si>
  <si>
    <t>Leicester Rd 33kV</t>
  </si>
  <si>
    <t>LESQ51</t>
  </si>
  <si>
    <t>Leicester Sq 11kV</t>
  </si>
  <si>
    <t>LESQ52</t>
  </si>
  <si>
    <t>LESQ53</t>
  </si>
  <si>
    <t>LEYB51</t>
  </si>
  <si>
    <t>Ley St B 11kV</t>
  </si>
  <si>
    <t>LEYB52</t>
  </si>
  <si>
    <t>LIMA51</t>
  </si>
  <si>
    <t>Limeburner Ln 11kV</t>
  </si>
  <si>
    <t>LIMA52</t>
  </si>
  <si>
    <t>LIMA53</t>
  </si>
  <si>
    <t>LITA51</t>
  </si>
  <si>
    <t>Lithos Rd A 11kV</t>
  </si>
  <si>
    <t>LITA52</t>
  </si>
  <si>
    <t>LITB11</t>
  </si>
  <si>
    <t>Littlebrook 132kV GIS</t>
  </si>
  <si>
    <t>LOMD51</t>
  </si>
  <si>
    <t>Lombard Rd B 11kV</t>
  </si>
  <si>
    <t>LOMD52</t>
  </si>
  <si>
    <t>LONG51</t>
  </si>
  <si>
    <t>Longford St B 11kV</t>
  </si>
  <si>
    <t>LONG52</t>
  </si>
  <si>
    <t>LONG53</t>
  </si>
  <si>
    <t>BREN81</t>
  </si>
  <si>
    <t>LPN 0001</t>
  </si>
  <si>
    <t>GRFD81</t>
  </si>
  <si>
    <t>LPN 0002</t>
  </si>
  <si>
    <t>PARL81</t>
  </si>
  <si>
    <t>LPN 0003</t>
  </si>
  <si>
    <t>NMRD51</t>
  </si>
  <si>
    <t>LPN 0004</t>
  </si>
  <si>
    <t>NUTM51</t>
  </si>
  <si>
    <t>LPN 0006</t>
  </si>
  <si>
    <t>BECS31</t>
  </si>
  <si>
    <t>LPN 0007</t>
  </si>
  <si>
    <t>CRSN31</t>
  </si>
  <si>
    <t>LPN 0009</t>
  </si>
  <si>
    <t>HOXT31</t>
  </si>
  <si>
    <t>LPN 0010</t>
  </si>
  <si>
    <t>CANS51</t>
  </si>
  <si>
    <t>LPN 0011</t>
  </si>
  <si>
    <t>MANS81</t>
  </si>
  <si>
    <t>LPN 0012</t>
  </si>
  <si>
    <t>CHAX71</t>
  </si>
  <si>
    <t>LPN 0013</t>
  </si>
  <si>
    <t>BDGE31</t>
  </si>
  <si>
    <t>LPN 0014</t>
  </si>
  <si>
    <t>BDGW31</t>
  </si>
  <si>
    <t>LPN 0015</t>
  </si>
  <si>
    <t>GSST31</t>
  </si>
  <si>
    <t>LPN 0016</t>
  </si>
  <si>
    <t>LEAW31</t>
  </si>
  <si>
    <t>LPN 0017</t>
  </si>
  <si>
    <t>LEAE31</t>
  </si>
  <si>
    <t>LPN 0018</t>
  </si>
  <si>
    <t>FENE31</t>
  </si>
  <si>
    <t>LPN 0019</t>
  </si>
  <si>
    <t>MARK31</t>
  </si>
  <si>
    <t>LPN 0020</t>
  </si>
  <si>
    <t>CHAT51</t>
  </si>
  <si>
    <t>LPN 0021</t>
  </si>
  <si>
    <t>CHAT52</t>
  </si>
  <si>
    <t>BWNR81</t>
  </si>
  <si>
    <t>LPN 0022</t>
  </si>
  <si>
    <t>BOWC51</t>
  </si>
  <si>
    <t>LPN 0023</t>
  </si>
  <si>
    <t>BOWC52</t>
  </si>
  <si>
    <t>BOWC53</t>
  </si>
  <si>
    <t>BOWC54</t>
  </si>
  <si>
    <t>CHSB31</t>
  </si>
  <si>
    <t>LPN 0024</t>
  </si>
  <si>
    <t>CANE31</t>
  </si>
  <si>
    <t>LPN 0026</t>
  </si>
  <si>
    <t>CHAP81</t>
  </si>
  <si>
    <t>LPN 0030</t>
  </si>
  <si>
    <t>FENW31</t>
  </si>
  <si>
    <t>LPN 0031</t>
  </si>
  <si>
    <t>BTPS31</t>
  </si>
  <si>
    <t>LPN 0032</t>
  </si>
  <si>
    <t>BTPN31</t>
  </si>
  <si>
    <t>LPN 0033</t>
  </si>
  <si>
    <t>CORA51</t>
  </si>
  <si>
    <t>LPN 0034</t>
  </si>
  <si>
    <t>STEN81</t>
  </si>
  <si>
    <t>LPN 0035</t>
  </si>
  <si>
    <t>WHBR81</t>
  </si>
  <si>
    <t>LPN 0036</t>
  </si>
  <si>
    <t>WHBR82</t>
  </si>
  <si>
    <t>TAY5G1</t>
  </si>
  <si>
    <t>LPN 0038</t>
  </si>
  <si>
    <t>TAY5G2</t>
  </si>
  <si>
    <t>WISB81</t>
  </si>
  <si>
    <t>LPN 0040</t>
  </si>
  <si>
    <t>WISB82</t>
  </si>
  <si>
    <t>WILB51</t>
  </si>
  <si>
    <t>LPN 0041</t>
  </si>
  <si>
    <t>LANW51</t>
  </si>
  <si>
    <t>LPN 0043</t>
  </si>
  <si>
    <t>LOTS81</t>
  </si>
  <si>
    <t>LPN 0044</t>
  </si>
  <si>
    <t>WIMD31</t>
  </si>
  <si>
    <t>LPN 0045</t>
  </si>
  <si>
    <t>CSBS31</t>
  </si>
  <si>
    <t>LPN 0046</t>
  </si>
  <si>
    <t>CSBN31</t>
  </si>
  <si>
    <t>LPN 0047</t>
  </si>
  <si>
    <t>QVSN31</t>
  </si>
  <si>
    <t>LPN 0048</t>
  </si>
  <si>
    <t>QSBS31</t>
  </si>
  <si>
    <t>LPN 0049</t>
  </si>
  <si>
    <t>WORE31</t>
  </si>
  <si>
    <t>LPN 0050</t>
  </si>
  <si>
    <t>WORW31</t>
  </si>
  <si>
    <t>LPN 0051</t>
  </si>
  <si>
    <t>LWAN31</t>
  </si>
  <si>
    <t>LPN 0052</t>
  </si>
  <si>
    <t>LWAS31</t>
  </si>
  <si>
    <t>LPN 0053</t>
  </si>
  <si>
    <t>LWBN31</t>
  </si>
  <si>
    <t>LPN 0054</t>
  </si>
  <si>
    <t>LWBS31</t>
  </si>
  <si>
    <t>LPN 0055</t>
  </si>
  <si>
    <t>LMSE31</t>
  </si>
  <si>
    <t>LPN 0057</t>
  </si>
  <si>
    <t>FENS31</t>
  </si>
  <si>
    <t>LPN 0059</t>
  </si>
  <si>
    <t>LMSN31</t>
  </si>
  <si>
    <t>LPN 0060</t>
  </si>
  <si>
    <t>PYPT31</t>
  </si>
  <si>
    <t>LPN 0061</t>
  </si>
  <si>
    <t>KIRT51</t>
  </si>
  <si>
    <t>LPN 0062</t>
  </si>
  <si>
    <t>FENN31</t>
  </si>
  <si>
    <t>LPN 0064</t>
  </si>
  <si>
    <t>BISW31</t>
  </si>
  <si>
    <t>LPN 0065</t>
  </si>
  <si>
    <t>BISE31</t>
  </si>
  <si>
    <t>LPN 0066</t>
  </si>
  <si>
    <t>LLCR81</t>
  </si>
  <si>
    <t>LPN 0067</t>
  </si>
  <si>
    <t>WKST31</t>
  </si>
  <si>
    <t>LPN 0068</t>
  </si>
  <si>
    <t>WKST32</t>
  </si>
  <si>
    <t>THAM31</t>
  </si>
  <si>
    <t>LPN 0069</t>
  </si>
  <si>
    <t>THAM32</t>
  </si>
  <si>
    <t>MOFE31</t>
  </si>
  <si>
    <t>LPN 0070</t>
  </si>
  <si>
    <t>MOFW31</t>
  </si>
  <si>
    <t>LPN 0071</t>
  </si>
  <si>
    <t>LEAD31</t>
  </si>
  <si>
    <t>LPN 0072</t>
  </si>
  <si>
    <t>MERT51</t>
  </si>
  <si>
    <t>Merton 11kV</t>
  </si>
  <si>
    <t>MERT52</t>
  </si>
  <si>
    <t>MONB51</t>
  </si>
  <si>
    <t>Montford Place B 11kV</t>
  </si>
  <si>
    <t>MONB52</t>
  </si>
  <si>
    <t>MONB53</t>
  </si>
  <si>
    <t>MONB54</t>
  </si>
  <si>
    <t>MORT51</t>
  </si>
  <si>
    <t>Moreton Street 11kV</t>
  </si>
  <si>
    <t>MORT52</t>
  </si>
  <si>
    <t>MORT53</t>
  </si>
  <si>
    <t>MOSW71</t>
  </si>
  <si>
    <t>Moscow Rd 6.6kV</t>
  </si>
  <si>
    <t>MOSW72</t>
  </si>
  <si>
    <t>NECK51</t>
  </si>
  <si>
    <t>Neckinger 11kV</t>
  </si>
  <si>
    <t>NECK52</t>
  </si>
  <si>
    <t>NELN51</t>
  </si>
  <si>
    <t>Nelson St 11kV</t>
  </si>
  <si>
    <t>NEWB51</t>
  </si>
  <si>
    <t>Newington House B 11kV</t>
  </si>
  <si>
    <t>NEWB52</t>
  </si>
  <si>
    <t>NORX51</t>
  </si>
  <si>
    <t>North Cross Rd 11kV</t>
  </si>
  <si>
    <t>OBRB51</t>
  </si>
  <si>
    <t>Old Brompton Rd B 11kV</t>
  </si>
  <si>
    <t>OBRB52</t>
  </si>
  <si>
    <t>OBRB53</t>
  </si>
  <si>
    <t>OSCL51</t>
  </si>
  <si>
    <t>Old School Close 11kV</t>
  </si>
  <si>
    <t>OSCL52</t>
  </si>
  <si>
    <t>OSBB51</t>
  </si>
  <si>
    <t>Osborn St B 11kV</t>
  </si>
  <si>
    <t>OSBB52</t>
  </si>
  <si>
    <t>OSBB53</t>
  </si>
  <si>
    <t>PATE51</t>
  </si>
  <si>
    <t>Paternoster 11kV</t>
  </si>
  <si>
    <t>PATE52</t>
  </si>
  <si>
    <t>SEWL51</t>
  </si>
  <si>
    <t>Sewell Rd B 11kV</t>
  </si>
  <si>
    <t>SEWL52</t>
  </si>
  <si>
    <t>SHOD51</t>
  </si>
  <si>
    <t>Shorts Gdns 11kV</t>
  </si>
  <si>
    <t>SILB51</t>
  </si>
  <si>
    <t>Silvertown B 11kV</t>
  </si>
  <si>
    <t>SILB52</t>
  </si>
  <si>
    <t>SILB53</t>
  </si>
  <si>
    <t>SIMP51</t>
  </si>
  <si>
    <t>Simpsons Road 11kV</t>
  </si>
  <si>
    <t>SBAN51</t>
  </si>
  <si>
    <t>South Bank 11kV</t>
  </si>
  <si>
    <t>SBAN52</t>
  </si>
  <si>
    <t>STWR51</t>
  </si>
  <si>
    <t>Stewarts Rd 11kV</t>
  </si>
  <si>
    <t>STWR52</t>
  </si>
  <si>
    <t>SYDK51</t>
  </si>
  <si>
    <t>Sydenham Park 11kV</t>
  </si>
  <si>
    <t>SYDK52</t>
  </si>
  <si>
    <t>TOOS51</t>
  </si>
  <si>
    <t>Tooley St 11kV</t>
  </si>
  <si>
    <t>TOWB51</t>
  </si>
  <si>
    <t>Townmead B 11kV</t>
  </si>
  <si>
    <t>TOWB52</t>
  </si>
  <si>
    <t>TOWB53</t>
  </si>
  <si>
    <t>TRIN51</t>
  </si>
  <si>
    <t>Trinity Crescent 11kV</t>
  </si>
  <si>
    <t>TRIN52</t>
  </si>
  <si>
    <t>VERR51</t>
  </si>
  <si>
    <t>Verney Rd 11kV</t>
  </si>
  <si>
    <t>VERR52</t>
  </si>
  <si>
    <t>VICT71</t>
  </si>
  <si>
    <t>Victoria Gdns 6.6kV</t>
  </si>
  <si>
    <t>VICT72</t>
  </si>
  <si>
    <t>VISC51</t>
  </si>
  <si>
    <t>Victoria St 11kV</t>
  </si>
  <si>
    <t>VISC52</t>
  </si>
  <si>
    <t>WANC51</t>
  </si>
  <si>
    <t>Wandsworth Central A 11kV</t>
  </si>
  <si>
    <t>WANC52</t>
  </si>
  <si>
    <t>WATR51</t>
  </si>
  <si>
    <t>Waterloo Rd 11kV</t>
  </si>
  <si>
    <t>WATR52</t>
  </si>
  <si>
    <t>WFCS51</t>
  </si>
  <si>
    <t>West Ferry Circus 11kV</t>
  </si>
  <si>
    <t>WFCS52</t>
  </si>
  <si>
    <t>WFCS53</t>
  </si>
  <si>
    <t>WFCS54</t>
  </si>
  <si>
    <t>WHAG51</t>
  </si>
  <si>
    <t>West Ham Grid 11kV</t>
  </si>
  <si>
    <t>WHAG52</t>
  </si>
  <si>
    <t>WHAG53</t>
  </si>
  <si>
    <t>WHAG54</t>
  </si>
  <si>
    <t>WNOR51</t>
  </si>
  <si>
    <t>West Norwood 11kV</t>
  </si>
  <si>
    <t>WNOR52</t>
  </si>
  <si>
    <t>WHSR51</t>
  </si>
  <si>
    <t>Whiston Rd 11kV</t>
  </si>
  <si>
    <t>WHSR52</t>
  </si>
  <si>
    <t>WINL51</t>
  </si>
  <si>
    <t>Winlaton Rd 11kV</t>
  </si>
  <si>
    <t>WINL52</t>
  </si>
  <si>
    <t>WDLN51</t>
  </si>
  <si>
    <t>Wood Lane 11kV</t>
  </si>
  <si>
    <t>WDGR51</t>
  </si>
  <si>
    <t>Woodgrange Park 11kV</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</si>
  <si>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</si>
  <si>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</si>
  <si>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</si>
  <si>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</si>
  <si>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</si>
  <si>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</si>
  <si>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</si>
  <si>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</si>
  <si>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</si>
  <si>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</si>
  <si>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</si>
  <si>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</si>
  <si>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</si>
  <si>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</si>
  <si>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</si>
  <si>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</si>
  <si>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</si>
  <si>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</si>
  <si>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</si>
  <si>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</si>
  <si>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</si>
  <si>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</si>
  <si>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</si>
  <si>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</si>
  <si>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</si>
  <si>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</si>
  <si>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</si>
  <si>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</si>
  <si>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</si>
  <si>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</si>
  <si>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</si>
  <si>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</si>
  <si>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</si>
  <si>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</si>
  <si>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</si>
  <si>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</si>
  <si>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</si>
  <si>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</si>
  <si>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</si>
  <si>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</si>
  <si>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</si>
  <si>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</si>
  <si>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</si>
  <si>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</si>
  <si>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</si>
  <si>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</si>
  <si>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</si>
  <si>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</si>
  <si>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</si>
  <si>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</si>
  <si>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</si>
  <si>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</si>
  <si>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</si>
  <si>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</si>
  <si>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</si>
  <si>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</si>
  <si>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</si>
  <si>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</si>
  <si>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</si>
  <si>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</si>
  <si>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</si>
  <si>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</si>
  <si>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</si>
  <si>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</si>
  <si>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</si>
  <si>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</si>
  <si>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</si>
  <si>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</si>
  <si>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</si>
  <si>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</si>
  <si>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</si>
  <si>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</si>
  <si>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</si>
  <si>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</si>
  <si>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</si>
  <si>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</si>
  <si>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</si>
  <si>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</si>
  <si>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</si>
  <si>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</si>
  <si>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</si>
  <si>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</si>
  <si>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</si>
  <si>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</si>
  <si>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</si>
  <si>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</si>
  <si>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</si>
  <si>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</si>
  <si>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</si>
  <si>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</si>
  <si>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</si>
  <si>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</si>
  <si>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</si>
  <si>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</si>
  <si>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</si>
  <si>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</si>
  <si>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</si>
  <si>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</si>
  <si>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</si>
  <si>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</si>
  <si>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</si>
  <si>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</si>
  <si>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</si>
  <si>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</si>
  <si>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</si>
  <si>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</si>
  <si>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</si>
  <si>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</si>
  <si>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</si>
  <si>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</si>
  <si>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</si>
  <si>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</si>
  <si>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</si>
  <si>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</si>
  <si>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</si>
  <si>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</si>
  <si>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</si>
  <si>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</si>
  <si>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</si>
  <si>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</si>
  <si>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</si>
  <si>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</si>
  <si>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</si>
  <si>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</si>
  <si>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</si>
  <si>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</si>
  <si>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</si>
  <si>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</si>
  <si>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</si>
  <si>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</si>
  <si>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</si>
  <si>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</si>
  <si>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</si>
  <si>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</si>
  <si>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</si>
  <si>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</si>
  <si>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</si>
  <si>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</si>
  <si>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</si>
  <si>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</si>
  <si>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</si>
  <si>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</si>
  <si>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</si>
  <si>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</si>
  <si>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</si>
  <si>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</si>
  <si>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</si>
  <si>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</si>
  <si>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</si>
  <si>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</si>
  <si>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</si>
  <si>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</si>
  <si>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</si>
  <si>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</si>
  <si>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</si>
  <si>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</si>
  <si>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</si>
  <si>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</si>
  <si>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</si>
  <si>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</si>
  <si>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</si>
  <si>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</si>
  <si>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</si>
  <si>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</si>
  <si>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</si>
  <si>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</si>
  <si>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</si>
  <si>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</si>
  <si>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</si>
  <si>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</si>
  <si>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</si>
  <si>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</si>
  <si>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</si>
  <si>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</si>
  <si>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</si>
  <si>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</si>
  <si>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</si>
  <si>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</si>
  <si>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</si>
  <si>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</si>
  <si>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</si>
  <si>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</si>
  <si>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</si>
  <si>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</si>
  <si>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</si>
  <si>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</si>
  <si>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</si>
  <si>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</si>
  <si>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</si>
  <si>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</si>
  <si>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</si>
  <si>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</si>
  <si>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</si>
  <si>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</si>
  <si>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</si>
  <si>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</si>
  <si>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</si>
  <si>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</si>
  <si>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</si>
  <si>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</si>
  <si>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</si>
  <si>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</si>
  <si>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</si>
  <si>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</si>
  <si>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</si>
  <si>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</si>
  <si>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</si>
  <si>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</si>
  <si>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</si>
  <si>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</si>
  <si>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</si>
  <si>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</si>
  <si>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</si>
  <si>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</si>
  <si>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</si>
  <si>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</si>
  <si>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</si>
  <si>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</si>
  <si>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</si>
  <si>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</si>
  <si>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</si>
  <si>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</si>
  <si>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</si>
  <si>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</si>
  <si>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</si>
  <si>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</si>
  <si>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</si>
  <si>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</si>
  <si>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</si>
  <si>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</si>
  <si>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</si>
  <si>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</si>
  <si>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</si>
  <si>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</si>
  <si>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</si>
  <si>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</si>
  <si>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</si>
  <si>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</si>
  <si>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</si>
  <si>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</si>
  <si>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</si>
  <si>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</si>
  <si>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</si>
  <si>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</si>
  <si>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</si>
  <si>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</si>
  <si>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</si>
  <si>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Fixed Charge** (p/day)</t>
  </si>
  <si>
    <t>Residual Charge per Unit rate 1** (p/kWh)</t>
  </si>
  <si>
    <t>Residual Charge per Unit rate 2** (p/kWh)</t>
  </si>
  <si>
    <t>Residual Charge per Unit rate 3** (p/kWh)</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</si>
  <si>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</si>
  <si>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</si>
  <si>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</si>
  <si>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</si>
  <si>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</si>
  <si>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</si>
  <si>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</si>
  <si>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</si>
  <si>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</si>
  <si>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</si>
  <si>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</si>
  <si>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charge element in London Power Networks CDCM model is negative and therefore the application of the residual reduces the calculated fixed charge. If the fixed charge reaches zero then the remaining reduction is applied to the unit rates.</t>
  </si>
  <si>
    <t>DUoS Tariff name</t>
  </si>
  <si>
    <t>TNUoS Site Charging Band</t>
  </si>
  <si>
    <t>Domestic</t>
  </si>
  <si>
    <t>n/a (Non-Final Demand Site)</t>
  </si>
  <si>
    <t>LV_NoMIC_1</t>
  </si>
  <si>
    <t>LV_NoMIC_2</t>
  </si>
  <si>
    <t>LV_NoMIC_3</t>
  </si>
  <si>
    <t>LV_NoMIC_4</t>
  </si>
  <si>
    <t>Non-Domestic Aggregated (related MPAN)</t>
  </si>
  <si>
    <t>LV1</t>
  </si>
  <si>
    <t>LV2</t>
  </si>
  <si>
    <t>LV3</t>
  </si>
  <si>
    <t>LV4</t>
  </si>
  <si>
    <t>HV1</t>
  </si>
  <si>
    <t>HV2</t>
  </si>
  <si>
    <t>HV3</t>
  </si>
  <si>
    <t>HV4</t>
  </si>
  <si>
    <t>n/a (p/kWh charge)</t>
  </si>
  <si>
    <t>LV Generation Site Specific no RP charge</t>
  </si>
  <si>
    <t>LV Sub Generation Site Specific no RP charge</t>
  </si>
  <si>
    <t>HV Generation Site Specific no RP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</si>
  <si>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</si>
  <si>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</si>
  <si>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</si>
  <si>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</si>
  <si>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</si>
  <si>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</si>
  <si>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</si>
  <si>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</si>
  <si>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</si>
  <si>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Red unit charge
p/kWh</t>
  </si>
  <si>
    <t>Amber unit charge
p/kWh</t>
  </si>
  <si>
    <t>Fixed charge 
p/MPAN/day</t>
  </si>
  <si>
    <t>n/a</t>
  </si>
  <si>
    <t>LV and HV designated properties and Unmetered Supplies tariff calculator</t>
  </si>
  <si>
    <t>EHV designated property calculator</t>
  </si>
  <si>
    <t>Step 1, Choose your tariff using the drop down list in cell B10</t>
  </si>
  <si>
    <t>Step 1, Choose your tariff using the drop down list in cell L10. Please note, this calculator returns tariffs from Annex 2 only. If your site has a new or amended tariff in Annex 6 this will need to be entered manually.</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</si>
  <si>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</si>
  <si>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</si>
  <si>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</si>
  <si>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</si>
  <si>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</si>
  <si>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</si>
  <si>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Capacity charge 
p/kVA/day</t>
  </si>
  <si>
    <t>Exceeded Capacity charge 
p/kVA/day</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</si>
  <si>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</si>
  <si>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</si>
  <si>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</si>
  <si>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</si>
  <si>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</si>
  <si>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</si>
  <si>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</si>
  <si>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</si>
  <si>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</si>
  <si>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</si>
  <si>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</si>
  <si>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</si>
  <si>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</si>
  <si>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</si>
  <si>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</si>
  <si>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</si>
  <si>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</si>
  <si>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</si>
  <si>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</si>
  <si>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</si>
  <si>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</si>
  <si>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</si>
  <si>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</si>
  <si>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</si>
  <si>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</si>
  <si>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</si>
  <si>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</si>
  <si>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</si>
  <si>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</si>
  <si>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</si>
  <si>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</si>
  <si>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</si>
  <si>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</si>
  <si>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</si>
  <si>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Black unit charge
p/kWh</t>
  </si>
  <si>
    <t>Yellow unit charge
p/kWh</t>
  </si>
  <si>
    <t xml:space="preserve">VPEN - GSP 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</si>
</sst>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0.000;[Red]\-0.000;?"/>
    <numFmt numFmtId="182" formatCode="#,##0;\-#,##0;\-"/>
    <numFmt numFmtId="183" formatCode="#,##0.00_ ;\-#,##0.00\ "/>
    <numFmt numFmtId="184" formatCode="#,##0.000_ ;\-#,##0.000\ "/>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
      <strike/>
      <sz val="1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8"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82">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Alignment="1">
      <alignment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64" fontId="20" fillId="10" borderId="1" xfId="0" applyNumberFormat="1" applyFont="1" applyFill="1" applyBorder="1" applyAlignment="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178" fontId="29"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29"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29"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0" fontId="6" fillId="0" borderId="0" xfId="6"/>
    <xf numFmtId="0" fontId="6" fillId="0" borderId="0" xfId="6" applyAlignment="1">
      <alignment horizontal="left"/>
    </xf>
    <xf numFmtId="0" fontId="30"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1"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13" fillId="0" borderId="0" xfId="3" applyAlignment="1" applyProtection="1">
      <alignment horizontal="left" vertical="top" wrapText="1"/>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80" fontId="20" fillId="3"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3" fontId="14" fillId="37" borderId="1" xfId="0" applyNumberFormat="1" applyFont="1" applyFill="1" applyBorder="1" applyAlignment="1" applyProtection="1">
      <alignment horizontal="center" vertical="center"/>
      <protection locked="0"/>
    </xf>
    <xf numFmtId="0" fontId="6" fillId="0" borderId="3" xfId="0" applyFont="1" applyBorder="1" applyAlignment="1">
      <alignment horizontal="center" vertical="center" wrapText="1"/>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2" fontId="0" fillId="2" borderId="1" xfId="0" applyNumberFormat="1" applyFill="1" applyBorder="1" applyAlignment="1">
      <alignment horizontal="center" vertical="center"/>
    </xf>
    <xf numFmtId="0" fontId="32" fillId="0" borderId="1" xfId="0" applyFont="1" applyBorder="1" applyAlignment="1">
      <alignment vertical="center"/>
    </xf>
    <xf numFmtId="0" fontId="32" fillId="38" borderId="1" xfId="0" applyFont="1" applyFill="1" applyBorder="1" applyAlignment="1">
      <alignment vertical="center"/>
    </xf>
    <xf numFmtId="0" fontId="6" fillId="9" borderId="1" xfId="6" applyFill="1" applyBorder="1" applyAlignment="1" applyProtection="1">
      <alignment horizontal="center" vertical="center" wrapText="1"/>
      <protection locked="0"/>
    </xf>
    <xf numFmtId="172" fontId="9" fillId="9" borderId="1" xfId="0" applyNumberFormat="1" applyFont="1" applyFill="1" applyBorder="1" applyAlignment="1" applyProtection="1">
      <alignment horizontal="center" vertical="center" wrapText="1"/>
      <protection locked="0"/>
    </xf>
    <xf numFmtId="181" fontId="3" fillId="30" borderId="1" xfId="9" applyNumberFormat="1" applyFill="1" applyBorder="1" applyAlignment="1" applyProtection="1">
      <alignment vertical="center"/>
    </xf>
    <xf numFmtId="181" fontId="3" fillId="33" borderId="1" xfId="12" applyNumberFormat="1" applyFill="1" applyBorder="1" applyAlignment="1" applyProtection="1">
      <alignment vertical="center"/>
    </xf>
    <xf numFmtId="0" fontId="20" fillId="8" borderId="1" xfId="0" applyFont="1" applyFill="1" applyBorder="1" applyAlignment="1">
      <alignment horizontal="center" vertical="center" wrapText="1"/>
    </xf>
    <xf numFmtId="0" fontId="20" fillId="17" borderId="1" xfId="0" applyFont="1" applyFill="1" applyBorder="1" applyAlignment="1">
      <alignment horizontal="center" vertical="center" wrapText="1"/>
    </xf>
    <xf numFmtId="0" fontId="35" fillId="2" borderId="0" xfId="6" applyFont="1" applyFill="1" applyAlignment="1">
      <alignment vertical="center"/>
    </xf>
    <xf numFmtId="0" fontId="0" fillId="0" borderId="1" xfId="0" applyBorder="1" applyAlignment="1">
      <alignment vertical="center" wrapText="1"/>
    </xf>
    <xf numFmtId="165" fontId="0" fillId="0" borderId="1" xfId="0" applyNumberFormat="1" applyBorder="1" applyAlignment="1">
      <alignment horizontal="center" vertical="center"/>
    </xf>
    <xf numFmtId="165" fontId="0" fillId="0" borderId="2" xfId="0" applyNumberFormat="1" applyBorder="1" applyAlignment="1">
      <alignment horizontal="center" vertical="center"/>
    </xf>
    <xf numFmtId="0" fontId="0" fillId="0" borderId="1" xfId="0" applyBorder="1" applyAlignment="1">
      <alignment horizontal="center" vertical="center"/>
    </xf>
    <xf numFmtId="0" fontId="6" fillId="0" borderId="2" xfId="0" applyFont="1" applyBorder="1" applyAlignment="1">
      <alignment horizontal="left" vertical="center" wrapText="1"/>
    </xf>
    <xf numFmtId="182" fontId="20" fillId="9" borderId="1" xfId="0" applyNumberFormat="1" applyFont="1" applyFill="1" applyBorder="1" applyAlignment="1" applyProtection="1">
      <alignment horizontal="center" vertical="center"/>
      <protection locked="0"/>
    </xf>
    <xf numFmtId="43" fontId="7" fillId="7" borderId="1" xfId="7" quotePrefix="1" applyFont="1" applyFill="1" applyBorder="1" applyAlignment="1" applyProtection="1">
      <alignment horizontal="center" vertical="center" wrapText="1"/>
      <protection locked="0"/>
    </xf>
    <xf numFmtId="0" fontId="6" fillId="0" borderId="0" xfId="0" applyFont="1" applyAlignment="1">
      <alignment vertical="center"/>
    </xf>
    <xf numFmtId="2" fontId="4" fillId="12" borderId="1" xfId="7" applyNumberFormat="1" applyFont="1" applyFill="1" applyBorder="1" applyAlignment="1" applyProtection="1">
      <alignment horizontal="center" vertical="center"/>
    </xf>
    <xf numFmtId="2" fontId="6" fillId="2" borderId="0" xfId="6" applyNumberFormat="1" applyFill="1"/>
    <xf numFmtId="2" fontId="4" fillId="23" borderId="1" xfId="7" applyNumberFormat="1" applyFont="1" applyFill="1" applyBorder="1" applyAlignment="1" applyProtection="1">
      <alignment horizontal="center" vertical="center"/>
    </xf>
    <xf numFmtId="183" fontId="14" fillId="8" borderId="1" xfId="7" applyNumberFormat="1" applyFont="1" applyFill="1" applyBorder="1" applyAlignment="1" applyProtection="1">
      <alignment horizontal="center" vertical="center"/>
      <protection locked="0"/>
    </xf>
    <xf numFmtId="184" fontId="14" fillId="8" borderId="1" xfId="7" applyNumberFormat="1" applyFont="1" applyFill="1" applyBorder="1" applyAlignment="1" applyProtection="1">
      <alignment horizontal="center" vertical="center"/>
      <protection locked="0"/>
    </xf>
    <xf numFmtId="49" fontId="11" fillId="6" borderId="0" xfId="1" applyNumberFormat="1" applyFill="1" applyAlignment="1" applyProtection="1">
      <alignment horizontal="center" vertical="center" wrapText="1"/>
      <protection locked="0"/>
    </xf>
    <xf numFmtId="0" fontId="6" fillId="2" borderId="0" xfId="6" quotePrefix="1" applyFill="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left" vertical="center" wrapText="1" indent="1"/>
    </xf>
    <xf numFmtId="0" fontId="24" fillId="18" borderId="1" xfId="0"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0" fontId="7" fillId="7" borderId="1" xfId="0" applyFont="1" applyFill="1" applyBorder="1" applyAlignment="1" applyProtection="1">
      <alignment horizontal="center" vertical="center" wrapText="1"/>
      <protection locked="0"/>
    </xf>
    <xf numFmtId="0" fontId="7" fillId="7" borderId="6" xfId="0" applyFont="1" applyFill="1" applyBorder="1" applyAlignment="1" applyProtection="1">
      <alignment vertical="center" wrapText="1"/>
      <protection locked="0"/>
    </xf>
    <xf numFmtId="0" fontId="13" fillId="0" borderId="0" xfId="3" applyFill="1" applyBorder="1" applyAlignment="1" applyProtection="1">
      <alignment vertical="center"/>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0" xfId="6" quotePrefix="1" applyFill="1" applyAlignment="1">
      <alignment horizontal="center" vertical="center" wrapText="1"/>
    </xf>
    <xf numFmtId="0" fontId="28" fillId="0" borderId="0" xfId="15" quotePrefix="1" applyFill="1" applyBorder="1" applyAlignment="1">
      <alignment horizontal="left" vertical="top" wrapText="1"/>
    </xf>
    <xf numFmtId="0" fontId="7" fillId="0" borderId="1" xfId="0" applyFont="1" applyBorder="1" applyAlignment="1">
      <alignment horizontal="left"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indent="1"/>
    </xf>
    <xf numFmtId="0" fontId="24" fillId="18" borderId="1" xfId="0" applyFont="1" applyFill="1" applyBorder="1" applyAlignment="1" applyProtection="1">
      <alignment horizontal="center" vertical="center" wrapText="1"/>
      <protection locked="0"/>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172" fontId="33" fillId="0" borderId="18" xfId="0" applyNumberFormat="1" applyFont="1" applyBorder="1" applyAlignment="1">
      <alignment horizontal="center" vertical="center" wrapText="1"/>
    </xf>
    <xf numFmtId="0" fontId="33" fillId="0" borderId="11" xfId="0" applyFont="1" applyBorder="1" applyAlignment="1">
      <alignment horizontal="center" vertical="center" wrapText="1"/>
    </xf>
    <xf numFmtId="0" fontId="33" fillId="0" borderId="0" xfId="0" applyFont="1" applyAlignment="1">
      <alignment horizontal="center" vertical="center" wrapText="1"/>
    </xf>
    <xf numFmtId="172" fontId="33" fillId="0" borderId="12" xfId="0" applyNumberFormat="1" applyFont="1" applyBorder="1" applyAlignment="1">
      <alignment horizontal="center" vertical="center" wrapText="1"/>
    </xf>
    <xf numFmtId="0" fontId="33" fillId="0" borderId="13" xfId="0" applyFont="1" applyBorder="1" applyAlignment="1">
      <alignment horizontal="center" vertical="center" wrapText="1"/>
    </xf>
    <xf numFmtId="0" fontId="33" fillId="0" borderId="8" xfId="0" applyFont="1" applyBorder="1" applyAlignment="1">
      <alignment horizontal="center" vertical="center" wrapText="1"/>
    </xf>
    <xf numFmtId="172" fontId="33" fillId="0" borderId="14" xfId="0" applyNumberFormat="1" applyFont="1" applyBorder="1" applyAlignment="1">
      <alignment horizontal="center" vertical="center" wrapText="1"/>
    </xf>
    <xf numFmtId="0" fontId="33" fillId="0" borderId="18"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6" fillId="6" borderId="1" xfId="1" applyNumberFormat="1" applyFont="1" applyFill="1" applyBorder="1" applyAlignment="1" applyProtection="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7" borderId="1" xfId="0" quotePrefix="1" applyFont="1" applyFill="1" applyBorder="1" applyAlignment="1" applyProtection="1">
      <alignment horizontal="center" vertical="center" wrapText="1"/>
      <protection locked="0"/>
    </xf>
    <xf numFmtId="0" fontId="6" fillId="0" borderId="0" xfId="0" applyFont="1" applyAlignment="1">
      <alignment horizontal="left" vertical="center" wrapText="1" indent="1"/>
    </xf>
    <xf numFmtId="0" fontId="6" fillId="0" borderId="1" xfId="0" applyFont="1" applyBorder="1" applyAlignment="1">
      <alignment horizontal="left" vertical="center" wrapText="1" indent="1"/>
    </xf>
    <xf numFmtId="0" fontId="7" fillId="7"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28" fillId="17" borderId="0" xfId="15" quotePrefix="1" applyFill="1" applyBorder="1" applyAlignment="1">
      <alignment horizontal="left" vertical="top" wrapText="1"/>
    </xf>
    <xf numFmtId="0" fontId="0" fillId="2" borderId="0" xfId="0" applyFill="1" applyAlignment="1">
      <alignment horizontal="left" vertical="center"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116417</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9197976"/>
          <a:ext cx="8268758" cy="1141941"/>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4" sqref="B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0"/>
      <c r="B1" s="20"/>
      <c r="C1" s="20"/>
      <c r="D1" s="20"/>
      <c r="E1" s="20"/>
    </row>
    <row r="2" spans="1:8" ht="16.5" x14ac:dyDescent="0.2">
      <c r="A2" s="127" t="s">
        <v>0</v>
      </c>
      <c r="B2" s="64"/>
      <c r="C2" s="64"/>
      <c r="D2" s="64"/>
      <c r="E2" s="64"/>
    </row>
    <row r="3" spans="1:8" ht="15" x14ac:dyDescent="0.2">
      <c r="A3" s="64"/>
      <c r="B3" s="125" t="s">
        <v>1</v>
      </c>
      <c r="C3" s="201" t="s">
        <v>2</v>
      </c>
      <c r="D3" s="201" t="s">
        <v>3</v>
      </c>
      <c r="E3" s="201" t="s">
        <v>4</v>
      </c>
    </row>
    <row r="4" spans="1:8" ht="15" x14ac:dyDescent="0.2">
      <c r="A4" s="65" t="s">
        <v>0</v>
      </c>
      <c r="B4" s="24" t="s">
        <v>1418</v>
      </c>
      <c r="C4" s="24" t="s">
        <v>5</v>
      </c>
      <c r="D4" s="24" t="s">
        <v>6</v>
      </c>
      <c r="E4" s="24" t="s">
        <v>7</v>
      </c>
    </row>
    <row r="5" spans="1:8" x14ac:dyDescent="0.2">
      <c r="A5" s="64"/>
      <c r="B5" s="64"/>
      <c r="C5" s="64"/>
      <c r="D5" s="64"/>
      <c r="E5" s="64"/>
    </row>
    <row r="6" spans="1:8" ht="16.5" x14ac:dyDescent="0.2">
      <c r="A6" s="67" t="s">
        <v>8</v>
      </c>
      <c r="B6" s="64"/>
      <c r="C6" s="64"/>
      <c r="D6" s="64"/>
      <c r="E6" s="64"/>
    </row>
    <row r="7" spans="1:8" ht="15" x14ac:dyDescent="0.2">
      <c r="A7" s="68" t="s">
        <v>9</v>
      </c>
      <c r="B7" s="212" t="s">
        <v>10</v>
      </c>
      <c r="C7" s="212"/>
      <c r="D7" s="212"/>
      <c r="E7" s="212"/>
    </row>
    <row r="8" spans="1:8" ht="30" customHeight="1" x14ac:dyDescent="0.2">
      <c r="A8" s="72" t="s">
        <v>11</v>
      </c>
      <c r="B8" s="211" t="s">
        <v>12</v>
      </c>
      <c r="C8" s="211"/>
      <c r="D8" s="211"/>
      <c r="E8" s="211"/>
    </row>
    <row r="9" spans="1:8" ht="30" customHeight="1" x14ac:dyDescent="0.2">
      <c r="A9" s="72" t="s">
        <v>13</v>
      </c>
      <c r="B9" s="21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VPEN - GSP C  Licence area.</v>
      </c>
      <c r="C9" s="211"/>
      <c r="D9" s="211"/>
      <c r="E9" s="211"/>
    </row>
    <row r="10" spans="1:8" ht="30" customHeight="1" x14ac:dyDescent="0.2">
      <c r="A10" s="72" t="s">
        <v>14</v>
      </c>
      <c r="B10" s="211" t="s">
        <v>15</v>
      </c>
      <c r="C10" s="211"/>
      <c r="D10" s="211"/>
      <c r="E10" s="211"/>
    </row>
    <row r="11" spans="1:8" ht="61.5" customHeight="1" x14ac:dyDescent="0.2">
      <c r="A11" s="72" t="s">
        <v>16</v>
      </c>
      <c r="B11" s="21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VPEN - GSP 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1"/>
      <c r="D11" s="211"/>
      <c r="E11" s="211"/>
      <c r="F11" s="214"/>
      <c r="G11" s="214"/>
      <c r="H11" s="214"/>
    </row>
    <row r="12" spans="1:8" ht="86.25" customHeight="1" x14ac:dyDescent="0.2">
      <c r="A12" s="72" t="s">
        <v>17</v>
      </c>
      <c r="B12" s="211" t="s">
        <v>18</v>
      </c>
      <c r="C12" s="211"/>
      <c r="D12" s="211"/>
      <c r="E12" s="211"/>
    </row>
    <row r="13" spans="1:8" ht="45" customHeight="1" x14ac:dyDescent="0.2">
      <c r="A13" s="72" t="s">
        <v>19</v>
      </c>
      <c r="B13" s="21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VPEN - GSP C  Licence area.</v>
      </c>
      <c r="C13" s="211"/>
      <c r="D13" s="211"/>
      <c r="E13" s="211"/>
    </row>
    <row r="14" spans="1:8" ht="33.75" customHeight="1" x14ac:dyDescent="0.2">
      <c r="A14" s="164" t="s">
        <v>20</v>
      </c>
      <c r="B14" s="211" t="s">
        <v>21</v>
      </c>
      <c r="C14" s="211"/>
      <c r="D14" s="211"/>
      <c r="E14" s="211"/>
    </row>
    <row r="15" spans="1:8" ht="29.25" customHeight="1" x14ac:dyDescent="0.2">
      <c r="A15" s="72" t="s">
        <v>22</v>
      </c>
      <c r="B15" s="211" t="s">
        <v>23</v>
      </c>
      <c r="C15" s="211"/>
      <c r="D15" s="211"/>
      <c r="E15" s="211"/>
    </row>
    <row r="16" spans="1:8" ht="29.25" customHeight="1" x14ac:dyDescent="0.2">
      <c r="A16" s="164" t="s">
        <v>24</v>
      </c>
      <c r="B16" s="211" t="s">
        <v>25</v>
      </c>
      <c r="C16" s="211"/>
      <c r="D16" s="211"/>
      <c r="E16" s="211"/>
    </row>
    <row r="17" spans="1:5" ht="29.25" customHeight="1" x14ac:dyDescent="0.2">
      <c r="A17" s="72" t="s">
        <v>26</v>
      </c>
      <c r="B17" s="211" t="s">
        <v>27</v>
      </c>
      <c r="C17" s="211"/>
      <c r="D17" s="211"/>
      <c r="E17" s="211"/>
    </row>
    <row r="18" spans="1:5" ht="29.25" customHeight="1" x14ac:dyDescent="0.2">
      <c r="A18" s="72" t="s">
        <v>28</v>
      </c>
      <c r="B18" s="211" t="s">
        <v>29</v>
      </c>
      <c r="C18" s="211"/>
      <c r="D18" s="211"/>
      <c r="E18" s="211"/>
    </row>
    <row r="19" spans="1:5" ht="30" customHeight="1" x14ac:dyDescent="0.2">
      <c r="A19" s="72" t="s">
        <v>30</v>
      </c>
      <c r="B19" s="211" t="s">
        <v>31</v>
      </c>
      <c r="C19" s="211"/>
      <c r="D19" s="211"/>
      <c r="E19" s="211"/>
    </row>
    <row r="20" spans="1:5" x14ac:dyDescent="0.2">
      <c r="A20" s="64"/>
      <c r="B20" s="64"/>
      <c r="C20" s="64"/>
      <c r="D20" s="64"/>
      <c r="E20" s="64"/>
    </row>
    <row r="21" spans="1:5" ht="15" x14ac:dyDescent="0.2">
      <c r="A21" s="69" t="s">
        <v>32</v>
      </c>
      <c r="B21" s="64"/>
      <c r="C21" s="64"/>
      <c r="D21" s="64"/>
      <c r="E21" s="64"/>
    </row>
    <row r="22" spans="1:5" ht="15" x14ac:dyDescent="0.2">
      <c r="A22" s="68"/>
      <c r="B22" s="217"/>
      <c r="C22" s="217"/>
      <c r="D22" s="217"/>
      <c r="E22" s="217"/>
    </row>
    <row r="23" spans="1:5" ht="32.25" customHeight="1" x14ac:dyDescent="0.2">
      <c r="A23" s="215" t="s">
        <v>33</v>
      </c>
      <c r="B23" s="216"/>
      <c r="C23" s="216"/>
      <c r="D23" s="216"/>
      <c r="E23" s="216"/>
    </row>
    <row r="24" spans="1:5" x14ac:dyDescent="0.2">
      <c r="A24" s="64"/>
      <c r="B24" s="64"/>
      <c r="C24" s="64"/>
      <c r="D24" s="64"/>
      <c r="E24" s="64"/>
    </row>
    <row r="25" spans="1:5" ht="15" x14ac:dyDescent="0.2">
      <c r="A25" s="70" t="s">
        <v>34</v>
      </c>
      <c r="B25" s="64"/>
      <c r="C25" s="64"/>
      <c r="D25" s="64"/>
      <c r="E25" s="64"/>
    </row>
    <row r="26" spans="1:5" ht="15" x14ac:dyDescent="0.2">
      <c r="A26" s="66"/>
      <c r="B26" s="217"/>
      <c r="C26" s="217"/>
      <c r="D26" s="217"/>
      <c r="E26" s="217"/>
    </row>
    <row r="27" spans="1:5" ht="28.5" customHeight="1" x14ac:dyDescent="0.2">
      <c r="A27" s="215" t="s">
        <v>35</v>
      </c>
      <c r="B27" s="216"/>
      <c r="C27" s="216"/>
      <c r="D27" s="216"/>
      <c r="E27" s="216"/>
    </row>
    <row r="28" spans="1:5" ht="28.5" customHeight="1" x14ac:dyDescent="0.2">
      <c r="A28" s="213" t="s">
        <v>36</v>
      </c>
      <c r="B28" s="213"/>
      <c r="C28" s="213"/>
      <c r="D28" s="213"/>
      <c r="E28" s="213"/>
    </row>
  </sheetData>
  <customSheetViews>
    <customSheetView guid="{5032A364-B81A-48DA-88DA-AB3B86B47EE9}">
      <selection activeCell="A12" sqref="A12"/>
      <pageMargins left="0" right="0" top="0" bottom="0" header="0" footer="0"/>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election activeCell="G27" sqref="G27"/>
    </sheetView>
  </sheetViews>
  <sheetFormatPr defaultRowHeight="27.75" customHeight="1" x14ac:dyDescent="0.2"/>
  <cols>
    <col min="1" max="1" width="63.42578125" style="2" customWidth="1"/>
    <col min="2" max="2" width="17.5703125" style="3" customWidth="1"/>
    <col min="3" max="3" width="14.140625" style="2" customWidth="1"/>
    <col min="4" max="5" width="17.5703125" style="3" customWidth="1"/>
    <col min="6" max="16384" width="9.140625" style="2"/>
  </cols>
  <sheetData>
    <row r="1" spans="1:5" ht="27.75" customHeight="1" x14ac:dyDescent="0.2">
      <c r="A1" s="48" t="s">
        <v>37</v>
      </c>
      <c r="B1" s="264"/>
      <c r="C1" s="264"/>
      <c r="D1" s="202"/>
      <c r="E1" s="202"/>
    </row>
    <row r="2" spans="1:5" ht="35.1" customHeight="1" x14ac:dyDescent="0.2">
      <c r="A2" s="237" t="str">
        <f>""&amp;Overview!B4&amp; " - Effective from "&amp;Overview!D4&amp;" - "&amp;Overview!E4&amp;" Supplier of Last Resort and Eligible Bad Debt Pass-Through Costs"</f>
        <v>VPEN - GSP C  - Effective from 1 April 2027 - Final Supplier of Last Resort and Eligible Bad Debt Pass-Through Costs</v>
      </c>
      <c r="B2" s="238"/>
      <c r="C2" s="238"/>
      <c r="D2" s="238"/>
      <c r="E2" s="239"/>
    </row>
    <row r="3" spans="1:5" s="73" customFormat="1" ht="14.1" customHeight="1" x14ac:dyDescent="0.2">
      <c r="A3" s="77"/>
      <c r="B3" s="77"/>
      <c r="C3" s="77"/>
      <c r="D3" s="77"/>
      <c r="E3" s="77"/>
    </row>
    <row r="4" spans="1:5" ht="75" customHeight="1" x14ac:dyDescent="0.2">
      <c r="A4" s="23" t="s">
        <v>63</v>
      </c>
      <c r="B4" s="207" t="s">
        <v>576</v>
      </c>
      <c r="C4" s="207" t="s">
        <v>65</v>
      </c>
      <c r="D4" s="207" t="s">
        <v>577</v>
      </c>
      <c r="E4" s="207" t="s">
        <v>578</v>
      </c>
    </row>
    <row r="5" spans="1:5" ht="20.100000000000001" customHeight="1" x14ac:dyDescent="0.2">
      <c r="A5" s="14" t="s">
        <v>74</v>
      </c>
      <c r="B5" s="185">
        <f>IFERROR(INDEX('Annex 1 LV, HV and UMS charges'!$B$13:$B$44,MATCH($A5,'Annex 1 LV, HV and UMS charges'!$A$13:$A$44,0)),IF(INDEX('Annex 4 LDNO charges'!$B$12:$B$202,MATCH($A5,'Annex 4 LDNO charges'!$A$12:$A$202,0))=0,"",INDEX('Annex 4 LDNO charges'!$B$12:$B$202,MATCH($A5,'Annex 4 LDNO charges'!$A$12:$A$202,0))))</f>
        <v>1</v>
      </c>
      <c r="C5" s="186" t="str">
        <f>IFERROR(INDEX('Annex 1 LV, HV and UMS charges'!$C$13:$C$44,MATCH($A5,'Annex 1 LV, HV and UMS charges'!$A$13:$A$44,0)),INDEX('Annex 4 LDNO charges'!$C$12:$C$202,MATCH($A5,'Annex 4 LDNO charges'!$A$12:$A$202,0)))</f>
        <v>0, 1, 2</v>
      </c>
      <c r="D5" s="193">
        <v>0</v>
      </c>
      <c r="E5" s="193">
        <v>0</v>
      </c>
    </row>
    <row r="6" spans="1:5" ht="20.100000000000001" customHeight="1" x14ac:dyDescent="0.2">
      <c r="A6" s="14" t="s">
        <v>77</v>
      </c>
      <c r="B6" s="185">
        <f>IFERROR(INDEX('Annex 1 LV, HV and UMS charges'!$B$13:$B$44,MATCH($A6,'Annex 1 LV, HV and UMS charges'!$A$13:$A$44,0)),IF(INDEX('Annex 4 LDNO charges'!$B$12:$B$202,MATCH($A6,'Annex 4 LDNO charges'!$A$12:$A$202,0))=0,"",INDEX('Annex 4 LDNO charges'!$B$12:$B$202,MATCH($A6,'Annex 4 LDNO charges'!$A$12:$A$202,0))))</f>
        <v>199</v>
      </c>
      <c r="C6" s="186" t="str">
        <f>IFERROR(INDEX('Annex 1 LV, HV and UMS charges'!$C$13:$C$44,MATCH($A6,'Annex 1 LV, HV and UMS charges'!$A$13:$A$44,0)),INDEX('Annex 4 LDNO charges'!$C$12:$C$202,MATCH($A6,'Annex 4 LDNO charges'!$A$12:$A$202,0)))</f>
        <v>0, 3, 4, 5-8</v>
      </c>
      <c r="D6" s="171"/>
      <c r="E6" s="193">
        <v>0</v>
      </c>
    </row>
    <row r="7" spans="1:5" ht="20.100000000000001" customHeight="1" x14ac:dyDescent="0.2">
      <c r="A7" s="14" t="s">
        <v>79</v>
      </c>
      <c r="B7" s="185" t="str">
        <f>IFERROR(INDEX('Annex 1 LV, HV and UMS charges'!$B$13:$B$44,MATCH($A7,'Annex 1 LV, HV and UMS charges'!$A$13:$A$44,0)),IF(INDEX('Annex 4 LDNO charges'!$B$12:$B$202,MATCH($A7,'Annex 4 LDNO charges'!$A$12:$A$202,0))=0,"",INDEX('Annex 4 LDNO charges'!$B$12:$B$202,MATCH($A7,'Annex 4 LDNO charges'!$A$12:$A$202,0))))</f>
        <v>201, N01</v>
      </c>
      <c r="C7" s="186" t="str">
        <f>IFERROR(INDEX('Annex 1 LV, HV and UMS charges'!$C$13:$C$44,MATCH($A7,'Annex 1 LV, HV and UMS charges'!$A$13:$A$44,0)),INDEX('Annex 4 LDNO charges'!$C$12:$C$202,MATCH($A7,'Annex 4 LDNO charges'!$A$12:$A$202,0)))</f>
        <v>0, 3, 4, 5-8</v>
      </c>
      <c r="D7" s="171"/>
      <c r="E7" s="193">
        <v>0</v>
      </c>
    </row>
    <row r="8" spans="1:5" ht="20.100000000000001" customHeight="1" x14ac:dyDescent="0.2">
      <c r="A8" s="14" t="s">
        <v>81</v>
      </c>
      <c r="B8" s="185" t="str">
        <f>IFERROR(INDEX('Annex 1 LV, HV and UMS charges'!$B$13:$B$44,MATCH($A8,'Annex 1 LV, HV and UMS charges'!$A$13:$A$44,0)),IF(INDEX('Annex 4 LDNO charges'!$B$12:$B$202,MATCH($A8,'Annex 4 LDNO charges'!$A$12:$A$202,0))=0,"",INDEX('Annex 4 LDNO charges'!$B$12:$B$202,MATCH($A8,'Annex 4 LDNO charges'!$A$12:$A$202,0))))</f>
        <v>202, N02</v>
      </c>
      <c r="C8" s="186" t="str">
        <f>IFERROR(INDEX('Annex 1 LV, HV and UMS charges'!$C$13:$C$44,MATCH($A8,'Annex 1 LV, HV and UMS charges'!$A$13:$A$44,0)),INDEX('Annex 4 LDNO charges'!$C$12:$C$202,MATCH($A8,'Annex 4 LDNO charges'!$A$12:$A$202,0)))</f>
        <v>0, 3, 4, 5-8</v>
      </c>
      <c r="D8" s="171"/>
      <c r="E8" s="193">
        <v>0</v>
      </c>
    </row>
    <row r="9" spans="1:5" ht="20.100000000000001" customHeight="1" x14ac:dyDescent="0.2">
      <c r="A9" s="14" t="s">
        <v>83</v>
      </c>
      <c r="B9" s="185" t="str">
        <f>IFERROR(INDEX('Annex 1 LV, HV and UMS charges'!$B$13:$B$44,MATCH($A9,'Annex 1 LV, HV and UMS charges'!$A$13:$A$44,0)),IF(INDEX('Annex 4 LDNO charges'!$B$12:$B$202,MATCH($A9,'Annex 4 LDNO charges'!$A$12:$A$202,0))=0,"",INDEX('Annex 4 LDNO charges'!$B$12:$B$202,MATCH($A9,'Annex 4 LDNO charges'!$A$12:$A$202,0))))</f>
        <v>203, N03</v>
      </c>
      <c r="C9" s="186" t="str">
        <f>IFERROR(INDEX('Annex 1 LV, HV and UMS charges'!$C$13:$C$44,MATCH($A9,'Annex 1 LV, HV and UMS charges'!$A$13:$A$44,0)),INDEX('Annex 4 LDNO charges'!$C$12:$C$202,MATCH($A9,'Annex 4 LDNO charges'!$A$12:$A$202,0)))</f>
        <v>0, 3, 4, 5-8</v>
      </c>
      <c r="D9" s="171"/>
      <c r="E9" s="193">
        <v>0</v>
      </c>
    </row>
    <row r="10" spans="1:5" ht="20.100000000000001" customHeight="1" x14ac:dyDescent="0.2">
      <c r="A10" s="14" t="s">
        <v>85</v>
      </c>
      <c r="B10" s="185" t="str">
        <f>IFERROR(INDEX('Annex 1 LV, HV and UMS charges'!$B$13:$B$44,MATCH($A10,'Annex 1 LV, HV and UMS charges'!$A$13:$A$44,0)),IF(INDEX('Annex 4 LDNO charges'!$B$12:$B$202,MATCH($A10,'Annex 4 LDNO charges'!$A$12:$A$202,0))=0,"",INDEX('Annex 4 LDNO charges'!$B$12:$B$202,MATCH($A10,'Annex 4 LDNO charges'!$A$12:$A$202,0))))</f>
        <v>204, N04</v>
      </c>
      <c r="C10" s="186" t="str">
        <f>IFERROR(INDEX('Annex 1 LV, HV and UMS charges'!$C$13:$C$44,MATCH($A10,'Annex 1 LV, HV and UMS charges'!$A$13:$A$44,0)),INDEX('Annex 4 LDNO charges'!$C$12:$C$202,MATCH($A10,'Annex 4 LDNO charges'!$A$12:$A$202,0)))</f>
        <v>0, 3, 4, 5-8</v>
      </c>
      <c r="D10" s="171"/>
      <c r="E10" s="193">
        <v>0</v>
      </c>
    </row>
    <row r="11" spans="1:5" ht="20.100000000000001" customHeight="1" x14ac:dyDescent="0.2">
      <c r="A11" s="156" t="s">
        <v>88</v>
      </c>
      <c r="B11" s="185">
        <f>IFERROR(INDEX('Annex 1 LV, HV and UMS charges'!$B$13:$B$44,MATCH($A11,'Annex 1 LV, HV and UMS charges'!$A$13:$A$44,0)),IF(INDEX('Annex 4 LDNO charges'!$B$12:$B$202,MATCH($A11,'Annex 4 LDNO charges'!$A$12:$A$202,0))=0,"",INDEX('Annex 4 LDNO charges'!$B$12:$B$202,MATCH($A11,'Annex 4 LDNO charges'!$A$12:$A$202,0))))</f>
        <v>70</v>
      </c>
      <c r="C11" s="186">
        <f>IFERROR(INDEX('Annex 1 LV, HV and UMS charges'!$C$13:$C$44,MATCH($A11,'Annex 1 LV, HV and UMS charges'!$A$13:$A$44,0)),INDEX('Annex 4 LDNO charges'!$C$12:$C$202,MATCH($A11,'Annex 4 LDNO charges'!$A$12:$A$202,0)))</f>
        <v>0</v>
      </c>
      <c r="D11" s="171"/>
      <c r="E11" s="193">
        <v>0</v>
      </c>
    </row>
    <row r="12" spans="1:5" ht="20.100000000000001" customHeight="1" x14ac:dyDescent="0.2">
      <c r="A12" s="156" t="s">
        <v>89</v>
      </c>
      <c r="B12" s="185">
        <f>IFERROR(INDEX('Annex 1 LV, HV and UMS charges'!$B$13:$B$44,MATCH($A12,'Annex 1 LV, HV and UMS charges'!$A$13:$A$44,0)),IF(INDEX('Annex 4 LDNO charges'!$B$12:$B$202,MATCH($A12,'Annex 4 LDNO charges'!$A$12:$A$202,0))=0,"",INDEX('Annex 4 LDNO charges'!$B$12:$B$202,MATCH($A12,'Annex 4 LDNO charges'!$A$12:$A$202,0))))</f>
        <v>71</v>
      </c>
      <c r="C12" s="186">
        <f>IFERROR(INDEX('Annex 1 LV, HV and UMS charges'!$C$13:$C$44,MATCH($A12,'Annex 1 LV, HV and UMS charges'!$A$13:$A$44,0)),INDEX('Annex 4 LDNO charges'!$C$12:$C$202,MATCH($A12,'Annex 4 LDNO charges'!$A$12:$A$202,0)))</f>
        <v>0</v>
      </c>
      <c r="D12" s="171"/>
      <c r="E12" s="193">
        <v>0</v>
      </c>
    </row>
    <row r="13" spans="1:5" ht="20.100000000000001" customHeight="1" x14ac:dyDescent="0.2">
      <c r="A13" s="156" t="s">
        <v>90</v>
      </c>
      <c r="B13" s="185">
        <f>IFERROR(INDEX('Annex 1 LV, HV and UMS charges'!$B$13:$B$44,MATCH($A13,'Annex 1 LV, HV and UMS charges'!$A$13:$A$44,0)),IF(INDEX('Annex 4 LDNO charges'!$B$12:$B$202,MATCH($A13,'Annex 4 LDNO charges'!$A$12:$A$202,0))=0,"",INDEX('Annex 4 LDNO charges'!$B$12:$B$202,MATCH($A13,'Annex 4 LDNO charges'!$A$12:$A$202,0))))</f>
        <v>72</v>
      </c>
      <c r="C13" s="186">
        <f>IFERROR(INDEX('Annex 1 LV, HV and UMS charges'!$C$13:$C$44,MATCH($A13,'Annex 1 LV, HV and UMS charges'!$A$13:$A$44,0)),INDEX('Annex 4 LDNO charges'!$C$12:$C$202,MATCH($A13,'Annex 4 LDNO charges'!$A$12:$A$202,0)))</f>
        <v>0</v>
      </c>
      <c r="D13" s="171"/>
      <c r="E13" s="193">
        <v>0</v>
      </c>
    </row>
    <row r="14" spans="1:5" ht="20.100000000000001" customHeight="1" x14ac:dyDescent="0.2">
      <c r="A14" s="156" t="s">
        <v>91</v>
      </c>
      <c r="B14" s="185">
        <f>IFERROR(INDEX('Annex 1 LV, HV and UMS charges'!$B$13:$B$44,MATCH($A14,'Annex 1 LV, HV and UMS charges'!$A$13:$A$44,0)),IF(INDEX('Annex 4 LDNO charges'!$B$12:$B$202,MATCH($A14,'Annex 4 LDNO charges'!$A$12:$A$202,0))=0,"",INDEX('Annex 4 LDNO charges'!$B$12:$B$202,MATCH($A14,'Annex 4 LDNO charges'!$A$12:$A$202,0))))</f>
        <v>73</v>
      </c>
      <c r="C14" s="186">
        <f>IFERROR(INDEX('Annex 1 LV, HV and UMS charges'!$C$13:$C$44,MATCH($A14,'Annex 1 LV, HV and UMS charges'!$A$13:$A$44,0)),INDEX('Annex 4 LDNO charges'!$C$12:$C$202,MATCH($A14,'Annex 4 LDNO charges'!$A$12:$A$202,0)))</f>
        <v>0</v>
      </c>
      <c r="D14" s="171"/>
      <c r="E14" s="193">
        <v>0</v>
      </c>
    </row>
    <row r="15" spans="1:5" ht="20.100000000000001" customHeight="1" x14ac:dyDescent="0.2">
      <c r="A15" s="160" t="s">
        <v>92</v>
      </c>
      <c r="B15" s="185">
        <f>IFERROR(INDEX('Annex 1 LV, HV and UMS charges'!$B$13:$B$44,MATCH($A15,'Annex 1 LV, HV and UMS charges'!$A$13:$A$44,0)),IF(INDEX('Annex 4 LDNO charges'!$B$12:$B$202,MATCH($A15,'Annex 4 LDNO charges'!$A$12:$A$202,0))=0,"",INDEX('Annex 4 LDNO charges'!$B$12:$B$202,MATCH($A15,'Annex 4 LDNO charges'!$A$12:$A$202,0))))</f>
        <v>74</v>
      </c>
      <c r="C15" s="186">
        <f>IFERROR(INDEX('Annex 1 LV, HV and UMS charges'!$C$13:$C$44,MATCH($A15,'Annex 1 LV, HV and UMS charges'!$A$13:$A$44,0)),INDEX('Annex 4 LDNO charges'!$C$12:$C$202,MATCH($A15,'Annex 4 LDNO charges'!$A$12:$A$202,0)))</f>
        <v>0</v>
      </c>
      <c r="D15" s="171"/>
      <c r="E15" s="193">
        <v>0</v>
      </c>
    </row>
    <row r="16" spans="1:5" ht="20.100000000000001" customHeight="1" x14ac:dyDescent="0.2">
      <c r="A16" s="160" t="s">
        <v>93</v>
      </c>
      <c r="B16" s="185">
        <f>IFERROR(INDEX('Annex 1 LV, HV and UMS charges'!$B$13:$B$44,MATCH($A16,'Annex 1 LV, HV and UMS charges'!$A$13:$A$44,0)),IF(INDEX('Annex 4 LDNO charges'!$B$12:$B$202,MATCH($A16,'Annex 4 LDNO charges'!$A$12:$A$202,0))=0,"",INDEX('Annex 4 LDNO charges'!$B$12:$B$202,MATCH($A16,'Annex 4 LDNO charges'!$A$12:$A$202,0))))</f>
        <v>80</v>
      </c>
      <c r="C16" s="186">
        <f>IFERROR(INDEX('Annex 1 LV, HV and UMS charges'!$C$13:$C$44,MATCH($A16,'Annex 1 LV, HV and UMS charges'!$A$13:$A$44,0)),INDEX('Annex 4 LDNO charges'!$C$12:$C$202,MATCH($A16,'Annex 4 LDNO charges'!$A$12:$A$202,0)))</f>
        <v>0</v>
      </c>
      <c r="D16" s="171"/>
      <c r="E16" s="193">
        <v>0</v>
      </c>
    </row>
    <row r="17" spans="1:5" ht="20.100000000000001" customHeight="1" x14ac:dyDescent="0.2">
      <c r="A17" s="160" t="s">
        <v>94</v>
      </c>
      <c r="B17" s="185">
        <f>IFERROR(INDEX('Annex 1 LV, HV and UMS charges'!$B$13:$B$44,MATCH($A17,'Annex 1 LV, HV and UMS charges'!$A$13:$A$44,0)),IF(INDEX('Annex 4 LDNO charges'!$B$12:$B$202,MATCH($A17,'Annex 4 LDNO charges'!$A$12:$A$202,0))=0,"",INDEX('Annex 4 LDNO charges'!$B$12:$B$202,MATCH($A17,'Annex 4 LDNO charges'!$A$12:$A$202,0))))</f>
        <v>81</v>
      </c>
      <c r="C17" s="186">
        <f>IFERROR(INDEX('Annex 1 LV, HV and UMS charges'!$C$13:$C$44,MATCH($A17,'Annex 1 LV, HV and UMS charges'!$A$13:$A$44,0)),INDEX('Annex 4 LDNO charges'!$C$12:$C$202,MATCH($A17,'Annex 4 LDNO charges'!$A$12:$A$202,0)))</f>
        <v>0</v>
      </c>
      <c r="D17" s="171"/>
      <c r="E17" s="193">
        <v>0</v>
      </c>
    </row>
    <row r="18" spans="1:5" ht="20.100000000000001" customHeight="1" x14ac:dyDescent="0.2">
      <c r="A18" s="160" t="s">
        <v>95</v>
      </c>
      <c r="B18" s="185">
        <f>IFERROR(INDEX('Annex 1 LV, HV and UMS charges'!$B$13:$B$44,MATCH($A18,'Annex 1 LV, HV and UMS charges'!$A$13:$A$44,0)),IF(INDEX('Annex 4 LDNO charges'!$B$12:$B$202,MATCH($A18,'Annex 4 LDNO charges'!$A$12:$A$202,0))=0,"",INDEX('Annex 4 LDNO charges'!$B$12:$B$202,MATCH($A18,'Annex 4 LDNO charges'!$A$12:$A$202,0))))</f>
        <v>82</v>
      </c>
      <c r="C18" s="186">
        <f>IFERROR(INDEX('Annex 1 LV, HV and UMS charges'!$C$13:$C$44,MATCH($A18,'Annex 1 LV, HV and UMS charges'!$A$13:$A$44,0)),INDEX('Annex 4 LDNO charges'!$C$12:$C$202,MATCH($A18,'Annex 4 LDNO charges'!$A$12:$A$202,0)))</f>
        <v>0</v>
      </c>
      <c r="D18" s="171"/>
      <c r="E18" s="193">
        <v>0</v>
      </c>
    </row>
    <row r="19" spans="1:5" ht="20.100000000000001" customHeight="1" x14ac:dyDescent="0.2">
      <c r="A19" s="160" t="s">
        <v>96</v>
      </c>
      <c r="B19" s="185">
        <f>IFERROR(INDEX('Annex 1 LV, HV and UMS charges'!$B$13:$B$44,MATCH($A19,'Annex 1 LV, HV and UMS charges'!$A$13:$A$44,0)),IF(INDEX('Annex 4 LDNO charges'!$B$12:$B$202,MATCH($A19,'Annex 4 LDNO charges'!$A$12:$A$202,0))=0,"",INDEX('Annex 4 LDNO charges'!$B$12:$B$202,MATCH($A19,'Annex 4 LDNO charges'!$A$12:$A$202,0))))</f>
        <v>83</v>
      </c>
      <c r="C19" s="186">
        <f>IFERROR(INDEX('Annex 1 LV, HV and UMS charges'!$C$13:$C$44,MATCH($A19,'Annex 1 LV, HV and UMS charges'!$A$13:$A$44,0)),INDEX('Annex 4 LDNO charges'!$C$12:$C$202,MATCH($A19,'Annex 4 LDNO charges'!$A$12:$A$202,0)))</f>
        <v>0</v>
      </c>
      <c r="D19" s="171"/>
      <c r="E19" s="193">
        <v>0</v>
      </c>
    </row>
    <row r="20" spans="1:5" ht="20.100000000000001" customHeight="1" x14ac:dyDescent="0.2">
      <c r="A20" s="160" t="s">
        <v>97</v>
      </c>
      <c r="B20" s="185">
        <f>IFERROR(INDEX('Annex 1 LV, HV and UMS charges'!$B$13:$B$44,MATCH($A20,'Annex 1 LV, HV and UMS charges'!$A$13:$A$44,0)),IF(INDEX('Annex 4 LDNO charges'!$B$12:$B$202,MATCH($A20,'Annex 4 LDNO charges'!$A$12:$A$202,0))=0,"",INDEX('Annex 4 LDNO charges'!$B$12:$B$202,MATCH($A20,'Annex 4 LDNO charges'!$A$12:$A$202,0))))</f>
        <v>84</v>
      </c>
      <c r="C20" s="186">
        <f>IFERROR(INDEX('Annex 1 LV, HV and UMS charges'!$C$13:$C$44,MATCH($A20,'Annex 1 LV, HV and UMS charges'!$A$13:$A$44,0)),INDEX('Annex 4 LDNO charges'!$C$12:$C$202,MATCH($A20,'Annex 4 LDNO charges'!$A$12:$A$202,0)))</f>
        <v>0</v>
      </c>
      <c r="D20" s="171"/>
      <c r="E20" s="193">
        <v>0</v>
      </c>
    </row>
    <row r="21" spans="1:5" ht="20.100000000000001" customHeight="1" x14ac:dyDescent="0.2">
      <c r="A21" s="160" t="s">
        <v>98</v>
      </c>
      <c r="B21" s="185">
        <f>IFERROR(INDEX('Annex 1 LV, HV and UMS charges'!$B$13:$B$44,MATCH($A21,'Annex 1 LV, HV and UMS charges'!$A$13:$A$44,0)),IF(INDEX('Annex 4 LDNO charges'!$B$12:$B$202,MATCH($A21,'Annex 4 LDNO charges'!$A$12:$A$202,0))=0,"",INDEX('Annex 4 LDNO charges'!$B$12:$B$202,MATCH($A21,'Annex 4 LDNO charges'!$A$12:$A$202,0))))</f>
        <v>90</v>
      </c>
      <c r="C21" s="186">
        <f>IFERROR(INDEX('Annex 1 LV, HV and UMS charges'!$C$13:$C$44,MATCH($A21,'Annex 1 LV, HV and UMS charges'!$A$13:$A$44,0)),INDEX('Annex 4 LDNO charges'!$C$12:$C$202,MATCH($A21,'Annex 4 LDNO charges'!$A$12:$A$202,0)))</f>
        <v>0</v>
      </c>
      <c r="D21" s="171"/>
      <c r="E21" s="193">
        <v>0</v>
      </c>
    </row>
    <row r="22" spans="1:5" ht="20.100000000000001" customHeight="1" x14ac:dyDescent="0.2">
      <c r="A22" s="160" t="s">
        <v>99</v>
      </c>
      <c r="B22" s="185">
        <f>IFERROR(INDEX('Annex 1 LV, HV and UMS charges'!$B$13:$B$44,MATCH($A22,'Annex 1 LV, HV and UMS charges'!$A$13:$A$44,0)),IF(INDEX('Annex 4 LDNO charges'!$B$12:$B$202,MATCH($A22,'Annex 4 LDNO charges'!$A$12:$A$202,0))=0,"",INDEX('Annex 4 LDNO charges'!$B$12:$B$202,MATCH($A22,'Annex 4 LDNO charges'!$A$12:$A$202,0))))</f>
        <v>91</v>
      </c>
      <c r="C22" s="186">
        <f>IFERROR(INDEX('Annex 1 LV, HV and UMS charges'!$C$13:$C$44,MATCH($A22,'Annex 1 LV, HV and UMS charges'!$A$13:$A$44,0)),INDEX('Annex 4 LDNO charges'!$C$12:$C$202,MATCH($A22,'Annex 4 LDNO charges'!$A$12:$A$202,0)))</f>
        <v>0</v>
      </c>
      <c r="D22" s="171"/>
      <c r="E22" s="193">
        <v>0</v>
      </c>
    </row>
    <row r="23" spans="1:5" ht="20.100000000000001" customHeight="1" x14ac:dyDescent="0.2">
      <c r="A23" s="156" t="s">
        <v>100</v>
      </c>
      <c r="B23" s="185">
        <f>IFERROR(INDEX('Annex 1 LV, HV and UMS charges'!$B$13:$B$44,MATCH($A23,'Annex 1 LV, HV and UMS charges'!$A$13:$A$44,0)),IF(INDEX('Annex 4 LDNO charges'!$B$12:$B$202,MATCH($A23,'Annex 4 LDNO charges'!$A$12:$A$202,0))=0,"",INDEX('Annex 4 LDNO charges'!$B$12:$B$202,MATCH($A23,'Annex 4 LDNO charges'!$A$12:$A$202,0))))</f>
        <v>92</v>
      </c>
      <c r="C23" s="186">
        <f>IFERROR(INDEX('Annex 1 LV, HV and UMS charges'!$C$13:$C$44,MATCH($A23,'Annex 1 LV, HV and UMS charges'!$A$13:$A$44,0)),INDEX('Annex 4 LDNO charges'!$C$12:$C$202,MATCH($A23,'Annex 4 LDNO charges'!$A$12:$A$202,0)))</f>
        <v>0</v>
      </c>
      <c r="D23" s="171"/>
      <c r="E23" s="193">
        <v>0</v>
      </c>
    </row>
    <row r="24" spans="1:5" ht="20.100000000000001" customHeight="1" x14ac:dyDescent="0.2">
      <c r="A24" s="156" t="s">
        <v>101</v>
      </c>
      <c r="B24" s="185">
        <f>IFERROR(INDEX('Annex 1 LV, HV and UMS charges'!$B$13:$B$44,MATCH($A24,'Annex 1 LV, HV and UMS charges'!$A$13:$A$44,0)),IF(INDEX('Annex 4 LDNO charges'!$B$12:$B$202,MATCH($A24,'Annex 4 LDNO charges'!$A$12:$A$202,0))=0,"",INDEX('Annex 4 LDNO charges'!$B$12:$B$202,MATCH($A24,'Annex 4 LDNO charges'!$A$12:$A$202,0))))</f>
        <v>93</v>
      </c>
      <c r="C24" s="186">
        <f>IFERROR(INDEX('Annex 1 LV, HV and UMS charges'!$C$13:$C$44,MATCH($A24,'Annex 1 LV, HV and UMS charges'!$A$13:$A$44,0)),INDEX('Annex 4 LDNO charges'!$C$12:$C$202,MATCH($A24,'Annex 4 LDNO charges'!$A$12:$A$202,0)))</f>
        <v>0</v>
      </c>
      <c r="D24" s="171"/>
      <c r="E24" s="193">
        <v>0</v>
      </c>
    </row>
    <row r="25" spans="1:5" ht="20.100000000000001" customHeight="1" x14ac:dyDescent="0.2">
      <c r="A25" s="156" t="s">
        <v>102</v>
      </c>
      <c r="B25" s="185">
        <f>IFERROR(INDEX('Annex 1 LV, HV and UMS charges'!$B$13:$B$44,MATCH($A25,'Annex 1 LV, HV and UMS charges'!$A$13:$A$44,0)),IF(INDEX('Annex 4 LDNO charges'!$B$12:$B$202,MATCH($A25,'Annex 4 LDNO charges'!$A$12:$A$202,0))=0,"",INDEX('Annex 4 LDNO charges'!$B$12:$B$202,MATCH($A25,'Annex 4 LDNO charges'!$A$12:$A$202,0))))</f>
        <v>94</v>
      </c>
      <c r="C25" s="186">
        <f>IFERROR(INDEX('Annex 1 LV, HV and UMS charges'!$C$13:$C$44,MATCH($A25,'Annex 1 LV, HV and UMS charges'!$A$13:$A$44,0)),INDEX('Annex 4 LDNO charges'!$C$12:$C$202,MATCH($A25,'Annex 4 LDNO charges'!$A$12:$A$202,0)))</f>
        <v>0</v>
      </c>
      <c r="D25" s="171"/>
      <c r="E25" s="193">
        <v>0</v>
      </c>
    </row>
    <row r="26" spans="1:5" ht="20.100000000000001" customHeight="1" x14ac:dyDescent="0.2">
      <c r="A26" s="156" t="s">
        <v>142</v>
      </c>
      <c r="B26" s="185" t="str">
        <f>IFERROR(INDEX('Annex 1 LV, HV and UMS charges'!$B$13:$B$44,MATCH($A26,'Annex 1 LV, HV and UMS charges'!$A$13:$A$44,0)),IF(INDEX('Annex 4 LDNO charges'!$B$12:$B$202,MATCH($A26,'Annex 4 LDNO charges'!$A$12:$A$202,0))=0,"",INDEX('Annex 4 LDNO charges'!$B$12:$B$202,MATCH($A26,'Annex 4 LDNO charges'!$A$12:$A$202,0))))</f>
        <v>A00</v>
      </c>
      <c r="C26" s="186" t="str">
        <f>IFERROR(INDEX('Annex 1 LV, HV and UMS charges'!$C$13:$C$44,MATCH($A26,'Annex 1 LV, HV and UMS charges'!$A$13:$A$44,0)),INDEX('Annex 4 LDNO charges'!$C$12:$C$202,MATCH($A26,'Annex 4 LDNO charges'!$A$12:$A$202,0)))</f>
        <v>0, 1, 2</v>
      </c>
      <c r="D26" s="193">
        <v>0</v>
      </c>
      <c r="E26" s="193">
        <v>0</v>
      </c>
    </row>
    <row r="27" spans="1:5" ht="20.100000000000001" customHeight="1" x14ac:dyDescent="0.2">
      <c r="A27" s="156" t="s">
        <v>146</v>
      </c>
      <c r="B27" s="185" t="str">
        <f>IFERROR(INDEX('Annex 1 LV, HV and UMS charges'!$B$13:$B$44,MATCH($A27,'Annex 1 LV, HV and UMS charges'!$A$13:$A$44,0)),IF(INDEX('Annex 4 LDNO charges'!$B$12:$B$202,MATCH($A27,'Annex 4 LDNO charges'!$A$12:$A$202,0))=0,"",INDEX('Annex 4 LDNO charges'!$B$12:$B$202,MATCH($A27,'Annex 4 LDNO charges'!$A$12:$A$202,0))))</f>
        <v>C00</v>
      </c>
      <c r="C27" s="186" t="str">
        <f>IFERROR(INDEX('Annex 1 LV, HV and UMS charges'!$C$13:$C$44,MATCH($A27,'Annex 1 LV, HV and UMS charges'!$A$13:$A$44,0)),INDEX('Annex 4 LDNO charges'!$C$12:$C$202,MATCH($A27,'Annex 4 LDNO charges'!$A$12:$A$202,0)))</f>
        <v>0, 3, 4, 5-8</v>
      </c>
      <c r="D27" s="171"/>
      <c r="E27" s="193">
        <v>0</v>
      </c>
    </row>
    <row r="28" spans="1:5" ht="20.100000000000001" customHeight="1" x14ac:dyDescent="0.2">
      <c r="A28" s="156" t="s">
        <v>148</v>
      </c>
      <c r="B28" s="185" t="str">
        <f>IFERROR(INDEX('Annex 1 LV, HV and UMS charges'!$B$13:$B$44,MATCH($A28,'Annex 1 LV, HV and UMS charges'!$A$13:$A$44,0)),IF(INDEX('Annex 4 LDNO charges'!$B$12:$B$202,MATCH($A28,'Annex 4 LDNO charges'!$A$12:$A$202,0))=0,"",INDEX('Annex 4 LDNO charges'!$B$12:$B$202,MATCH($A28,'Annex 4 LDNO charges'!$A$12:$A$202,0))))</f>
        <v>C01</v>
      </c>
      <c r="C28" s="186" t="str">
        <f>IFERROR(INDEX('Annex 1 LV, HV and UMS charges'!$C$13:$C$44,MATCH($A28,'Annex 1 LV, HV and UMS charges'!$A$13:$A$44,0)),INDEX('Annex 4 LDNO charges'!$C$12:$C$202,MATCH($A28,'Annex 4 LDNO charges'!$A$12:$A$202,0)))</f>
        <v>0, 3, 4, 5-8</v>
      </c>
      <c r="D28" s="171"/>
      <c r="E28" s="193">
        <v>0</v>
      </c>
    </row>
    <row r="29" spans="1:5" ht="20.100000000000001" customHeight="1" x14ac:dyDescent="0.2">
      <c r="A29" s="156" t="s">
        <v>150</v>
      </c>
      <c r="B29" s="185" t="str">
        <f>IFERROR(INDEX('Annex 1 LV, HV and UMS charges'!$B$13:$B$44,MATCH($A29,'Annex 1 LV, HV and UMS charges'!$A$13:$A$44,0)),IF(INDEX('Annex 4 LDNO charges'!$B$12:$B$202,MATCH($A29,'Annex 4 LDNO charges'!$A$12:$A$202,0))=0,"",INDEX('Annex 4 LDNO charges'!$B$12:$B$202,MATCH($A29,'Annex 4 LDNO charges'!$A$12:$A$202,0))))</f>
        <v>C02</v>
      </c>
      <c r="C29" s="186" t="str">
        <f>IFERROR(INDEX('Annex 1 LV, HV and UMS charges'!$C$13:$C$44,MATCH($A29,'Annex 1 LV, HV and UMS charges'!$A$13:$A$44,0)),INDEX('Annex 4 LDNO charges'!$C$12:$C$202,MATCH($A29,'Annex 4 LDNO charges'!$A$12:$A$202,0)))</f>
        <v>0, 3, 4, 5-8</v>
      </c>
      <c r="D29" s="171"/>
      <c r="E29" s="193">
        <v>0</v>
      </c>
    </row>
    <row r="30" spans="1:5" ht="20.100000000000001" customHeight="1" x14ac:dyDescent="0.2">
      <c r="A30" s="156" t="s">
        <v>152</v>
      </c>
      <c r="B30" s="185" t="str">
        <f>IFERROR(INDEX('Annex 1 LV, HV and UMS charges'!$B$13:$B$44,MATCH($A30,'Annex 1 LV, HV and UMS charges'!$A$13:$A$44,0)),IF(INDEX('Annex 4 LDNO charges'!$B$12:$B$202,MATCH($A30,'Annex 4 LDNO charges'!$A$12:$A$202,0))=0,"",INDEX('Annex 4 LDNO charges'!$B$12:$B$202,MATCH($A30,'Annex 4 LDNO charges'!$A$12:$A$202,0))))</f>
        <v>C03</v>
      </c>
      <c r="C30" s="186" t="str">
        <f>IFERROR(INDEX('Annex 1 LV, HV and UMS charges'!$C$13:$C$44,MATCH($A30,'Annex 1 LV, HV and UMS charges'!$A$13:$A$44,0)),INDEX('Annex 4 LDNO charges'!$C$12:$C$202,MATCH($A30,'Annex 4 LDNO charges'!$A$12:$A$202,0)))</f>
        <v>0, 3, 4, 5-8</v>
      </c>
      <c r="D30" s="171"/>
      <c r="E30" s="193">
        <v>0</v>
      </c>
    </row>
    <row r="31" spans="1:5" ht="20.100000000000001" customHeight="1" x14ac:dyDescent="0.2">
      <c r="A31" s="156" t="s">
        <v>154</v>
      </c>
      <c r="B31" s="185" t="str">
        <f>IFERROR(INDEX('Annex 1 LV, HV and UMS charges'!$B$13:$B$44,MATCH($A31,'Annex 1 LV, HV and UMS charges'!$A$13:$A$44,0)),IF(INDEX('Annex 4 LDNO charges'!$B$12:$B$202,MATCH($A31,'Annex 4 LDNO charges'!$A$12:$A$202,0))=0,"",INDEX('Annex 4 LDNO charges'!$B$12:$B$202,MATCH($A31,'Annex 4 LDNO charges'!$A$12:$A$202,0))))</f>
        <v>C04</v>
      </c>
      <c r="C31" s="186" t="str">
        <f>IFERROR(INDEX('Annex 1 LV, HV and UMS charges'!$C$13:$C$44,MATCH($A31,'Annex 1 LV, HV and UMS charges'!$A$13:$A$44,0)),INDEX('Annex 4 LDNO charges'!$C$12:$C$202,MATCH($A31,'Annex 4 LDNO charges'!$A$12:$A$202,0)))</f>
        <v>0, 3, 4, 5-8</v>
      </c>
      <c r="D31" s="171"/>
      <c r="E31" s="193">
        <v>0</v>
      </c>
    </row>
    <row r="32" spans="1:5" ht="20.100000000000001" customHeight="1" x14ac:dyDescent="0.2">
      <c r="A32" s="156" t="s">
        <v>158</v>
      </c>
      <c r="B32" s="185" t="str">
        <f>IFERROR(INDEX('Annex 1 LV, HV and UMS charges'!$B$13:$B$44,MATCH($A32,'Annex 1 LV, HV and UMS charges'!$A$13:$A$44,0)),IF(INDEX('Annex 4 LDNO charges'!$B$12:$B$202,MATCH($A32,'Annex 4 LDNO charges'!$A$12:$A$202,0))=0,"",INDEX('Annex 4 LDNO charges'!$B$12:$B$202,MATCH($A32,'Annex 4 LDNO charges'!$A$12:$A$202,0))))</f>
        <v>E00</v>
      </c>
      <c r="C32" s="186">
        <f>IFERROR(INDEX('Annex 1 LV, HV and UMS charges'!$C$13:$C$44,MATCH($A32,'Annex 1 LV, HV and UMS charges'!$A$13:$A$44,0)),INDEX('Annex 4 LDNO charges'!$C$12:$C$202,MATCH($A32,'Annex 4 LDNO charges'!$A$12:$A$202,0)))</f>
        <v>0</v>
      </c>
      <c r="D32" s="171"/>
      <c r="E32" s="193">
        <v>0</v>
      </c>
    </row>
    <row r="33" spans="1:5" ht="20.100000000000001" customHeight="1" x14ac:dyDescent="0.2">
      <c r="A33" s="156" t="s">
        <v>160</v>
      </c>
      <c r="B33" s="185" t="str">
        <f>IFERROR(INDEX('Annex 1 LV, HV and UMS charges'!$B$13:$B$44,MATCH($A33,'Annex 1 LV, HV and UMS charges'!$A$13:$A$44,0)),IF(INDEX('Annex 4 LDNO charges'!$B$12:$B$202,MATCH($A33,'Annex 4 LDNO charges'!$A$12:$A$202,0))=0,"",INDEX('Annex 4 LDNO charges'!$B$12:$B$202,MATCH($A33,'Annex 4 LDNO charges'!$A$12:$A$202,0))))</f>
        <v>E01</v>
      </c>
      <c r="C33" s="186">
        <f>IFERROR(INDEX('Annex 1 LV, HV and UMS charges'!$C$13:$C$44,MATCH($A33,'Annex 1 LV, HV and UMS charges'!$A$13:$A$44,0)),INDEX('Annex 4 LDNO charges'!$C$12:$C$202,MATCH($A33,'Annex 4 LDNO charges'!$A$12:$A$202,0)))</f>
        <v>0</v>
      </c>
      <c r="D33" s="171"/>
      <c r="E33" s="193">
        <v>0</v>
      </c>
    </row>
    <row r="34" spans="1:5" ht="20.100000000000001" customHeight="1" x14ac:dyDescent="0.2">
      <c r="A34" s="156" t="s">
        <v>162</v>
      </c>
      <c r="B34" s="185" t="str">
        <f>IFERROR(INDEX('Annex 1 LV, HV and UMS charges'!$B$13:$B$44,MATCH($A34,'Annex 1 LV, HV and UMS charges'!$A$13:$A$44,0)),IF(INDEX('Annex 4 LDNO charges'!$B$12:$B$202,MATCH($A34,'Annex 4 LDNO charges'!$A$12:$A$202,0))=0,"",INDEX('Annex 4 LDNO charges'!$B$12:$B$202,MATCH($A34,'Annex 4 LDNO charges'!$A$12:$A$202,0))))</f>
        <v>E02</v>
      </c>
      <c r="C34" s="186">
        <f>IFERROR(INDEX('Annex 1 LV, HV and UMS charges'!$C$13:$C$44,MATCH($A34,'Annex 1 LV, HV and UMS charges'!$A$13:$A$44,0)),INDEX('Annex 4 LDNO charges'!$C$12:$C$202,MATCH($A34,'Annex 4 LDNO charges'!$A$12:$A$202,0)))</f>
        <v>0</v>
      </c>
      <c r="D34" s="171"/>
      <c r="E34" s="193">
        <v>0</v>
      </c>
    </row>
    <row r="35" spans="1:5" ht="20.100000000000001" customHeight="1" x14ac:dyDescent="0.2">
      <c r="A35" s="156" t="s">
        <v>164</v>
      </c>
      <c r="B35" s="185" t="str">
        <f>IFERROR(INDEX('Annex 1 LV, HV and UMS charges'!$B$13:$B$44,MATCH($A35,'Annex 1 LV, HV and UMS charges'!$A$13:$A$44,0)),IF(INDEX('Annex 4 LDNO charges'!$B$12:$B$202,MATCH($A35,'Annex 4 LDNO charges'!$A$12:$A$202,0))=0,"",INDEX('Annex 4 LDNO charges'!$B$12:$B$202,MATCH($A35,'Annex 4 LDNO charges'!$A$12:$A$202,0))))</f>
        <v>E03</v>
      </c>
      <c r="C35" s="186">
        <f>IFERROR(INDEX('Annex 1 LV, HV and UMS charges'!$C$13:$C$44,MATCH($A35,'Annex 1 LV, HV and UMS charges'!$A$13:$A$44,0)),INDEX('Annex 4 LDNO charges'!$C$12:$C$202,MATCH($A35,'Annex 4 LDNO charges'!$A$12:$A$202,0)))</f>
        <v>0</v>
      </c>
      <c r="D35" s="171"/>
      <c r="E35" s="193">
        <v>0</v>
      </c>
    </row>
    <row r="36" spans="1:5" ht="20.100000000000001" customHeight="1" x14ac:dyDescent="0.2">
      <c r="A36" s="156" t="s">
        <v>166</v>
      </c>
      <c r="B36" s="185" t="str">
        <f>IFERROR(INDEX('Annex 1 LV, HV and UMS charges'!$B$13:$B$44,MATCH($A36,'Annex 1 LV, HV and UMS charges'!$A$13:$A$44,0)),IF(INDEX('Annex 4 LDNO charges'!$B$12:$B$202,MATCH($A36,'Annex 4 LDNO charges'!$A$12:$A$202,0))=0,"",INDEX('Annex 4 LDNO charges'!$B$12:$B$202,MATCH($A36,'Annex 4 LDNO charges'!$A$12:$A$202,0))))</f>
        <v>E04</v>
      </c>
      <c r="C36" s="186">
        <f>IFERROR(INDEX('Annex 1 LV, HV and UMS charges'!$C$13:$C$44,MATCH($A36,'Annex 1 LV, HV and UMS charges'!$A$13:$A$44,0)),INDEX('Annex 4 LDNO charges'!$C$12:$C$202,MATCH($A36,'Annex 4 LDNO charges'!$A$12:$A$202,0)))</f>
        <v>0</v>
      </c>
      <c r="D36" s="171"/>
      <c r="E36" s="193">
        <v>0</v>
      </c>
    </row>
    <row r="37" spans="1:5" ht="20.100000000000001" customHeight="1" x14ac:dyDescent="0.2">
      <c r="A37" s="160" t="s">
        <v>174</v>
      </c>
      <c r="B37" s="185" t="str">
        <f>IFERROR(INDEX('Annex 1 LV, HV and UMS charges'!$B$13:$B$44,MATCH($A37,'Annex 1 LV, HV and UMS charges'!$A$13:$A$44,0)),IF(INDEX('Annex 4 LDNO charges'!$B$12:$B$202,MATCH($A37,'Annex 4 LDNO charges'!$A$12:$A$202,0))=0,"",INDEX('Annex 4 LDNO charges'!$B$12:$B$202,MATCH($A37,'Annex 4 LDNO charges'!$A$12:$A$202,0))))</f>
        <v>A10</v>
      </c>
      <c r="C37" s="186" t="str">
        <f>IFERROR(INDEX('Annex 1 LV, HV and UMS charges'!$C$13:$C$44,MATCH($A37,'Annex 1 LV, HV and UMS charges'!$A$13:$A$44,0)),INDEX('Annex 4 LDNO charges'!$C$12:$C$202,MATCH($A37,'Annex 4 LDNO charges'!$A$12:$A$202,0)))</f>
        <v>0, 1, 2</v>
      </c>
      <c r="D37" s="193">
        <v>0</v>
      </c>
      <c r="E37" s="193">
        <v>0</v>
      </c>
    </row>
    <row r="38" spans="1:5" ht="20.100000000000001" customHeight="1" x14ac:dyDescent="0.2">
      <c r="A38" s="156" t="s">
        <v>178</v>
      </c>
      <c r="B38" s="185" t="str">
        <f>IFERROR(INDEX('Annex 1 LV, HV and UMS charges'!$B$13:$B$44,MATCH($A38,'Annex 1 LV, HV and UMS charges'!$A$13:$A$44,0)),IF(INDEX('Annex 4 LDNO charges'!$B$12:$B$202,MATCH($A38,'Annex 4 LDNO charges'!$A$12:$A$202,0))=0,"",INDEX('Annex 4 LDNO charges'!$B$12:$B$202,MATCH($A38,'Annex 4 LDNO charges'!$A$12:$A$202,0))))</f>
        <v>C10</v>
      </c>
      <c r="C38" s="186" t="str">
        <f>IFERROR(INDEX('Annex 1 LV, HV and UMS charges'!$C$13:$C$44,MATCH($A38,'Annex 1 LV, HV and UMS charges'!$A$13:$A$44,0)),INDEX('Annex 4 LDNO charges'!$C$12:$C$202,MATCH($A38,'Annex 4 LDNO charges'!$A$12:$A$202,0)))</f>
        <v>0, 3, 4, 5-8</v>
      </c>
      <c r="D38" s="171"/>
      <c r="E38" s="193">
        <v>0</v>
      </c>
    </row>
    <row r="39" spans="1:5" ht="20.100000000000001" customHeight="1" x14ac:dyDescent="0.2">
      <c r="A39" s="156" t="s">
        <v>180</v>
      </c>
      <c r="B39" s="185" t="str">
        <f>IFERROR(INDEX('Annex 1 LV, HV and UMS charges'!$B$13:$B$44,MATCH($A39,'Annex 1 LV, HV and UMS charges'!$A$13:$A$44,0)),IF(INDEX('Annex 4 LDNO charges'!$B$12:$B$202,MATCH($A39,'Annex 4 LDNO charges'!$A$12:$A$202,0))=0,"",INDEX('Annex 4 LDNO charges'!$B$12:$B$202,MATCH($A39,'Annex 4 LDNO charges'!$A$12:$A$202,0))))</f>
        <v>C11</v>
      </c>
      <c r="C39" s="186" t="str">
        <f>IFERROR(INDEX('Annex 1 LV, HV and UMS charges'!$C$13:$C$44,MATCH($A39,'Annex 1 LV, HV and UMS charges'!$A$13:$A$44,0)),INDEX('Annex 4 LDNO charges'!$C$12:$C$202,MATCH($A39,'Annex 4 LDNO charges'!$A$12:$A$202,0)))</f>
        <v>0, 3, 4, 5-8</v>
      </c>
      <c r="D39" s="171"/>
      <c r="E39" s="193">
        <v>0</v>
      </c>
    </row>
    <row r="40" spans="1:5" ht="20.100000000000001" customHeight="1" x14ac:dyDescent="0.2">
      <c r="A40" s="156" t="s">
        <v>182</v>
      </c>
      <c r="B40" s="185" t="str">
        <f>IFERROR(INDEX('Annex 1 LV, HV and UMS charges'!$B$13:$B$44,MATCH($A40,'Annex 1 LV, HV and UMS charges'!$A$13:$A$44,0)),IF(INDEX('Annex 4 LDNO charges'!$B$12:$B$202,MATCH($A40,'Annex 4 LDNO charges'!$A$12:$A$202,0))=0,"",INDEX('Annex 4 LDNO charges'!$B$12:$B$202,MATCH($A40,'Annex 4 LDNO charges'!$A$12:$A$202,0))))</f>
        <v>C12</v>
      </c>
      <c r="C40" s="186" t="str">
        <f>IFERROR(INDEX('Annex 1 LV, HV and UMS charges'!$C$13:$C$44,MATCH($A40,'Annex 1 LV, HV and UMS charges'!$A$13:$A$44,0)),INDEX('Annex 4 LDNO charges'!$C$12:$C$202,MATCH($A40,'Annex 4 LDNO charges'!$A$12:$A$202,0)))</f>
        <v>0, 3, 4, 5-8</v>
      </c>
      <c r="D40" s="171"/>
      <c r="E40" s="193">
        <v>0</v>
      </c>
    </row>
    <row r="41" spans="1:5" ht="20.100000000000001" customHeight="1" x14ac:dyDescent="0.2">
      <c r="A41" s="156" t="s">
        <v>184</v>
      </c>
      <c r="B41" s="185" t="str">
        <f>IFERROR(INDEX('Annex 1 LV, HV and UMS charges'!$B$13:$B$44,MATCH($A41,'Annex 1 LV, HV and UMS charges'!$A$13:$A$44,0)),IF(INDEX('Annex 4 LDNO charges'!$B$12:$B$202,MATCH($A41,'Annex 4 LDNO charges'!$A$12:$A$202,0))=0,"",INDEX('Annex 4 LDNO charges'!$B$12:$B$202,MATCH($A41,'Annex 4 LDNO charges'!$A$12:$A$202,0))))</f>
        <v>C13</v>
      </c>
      <c r="C41" s="186" t="str">
        <f>IFERROR(INDEX('Annex 1 LV, HV and UMS charges'!$C$13:$C$44,MATCH($A41,'Annex 1 LV, HV and UMS charges'!$A$13:$A$44,0)),INDEX('Annex 4 LDNO charges'!$C$12:$C$202,MATCH($A41,'Annex 4 LDNO charges'!$A$12:$A$202,0)))</f>
        <v>0, 3, 4, 5-8</v>
      </c>
      <c r="D41" s="171"/>
      <c r="E41" s="193">
        <v>0</v>
      </c>
    </row>
    <row r="42" spans="1:5" ht="20.100000000000001" customHeight="1" x14ac:dyDescent="0.2">
      <c r="A42" s="156" t="s">
        <v>186</v>
      </c>
      <c r="B42" s="185" t="str">
        <f>IFERROR(INDEX('Annex 1 LV, HV and UMS charges'!$B$13:$B$44,MATCH($A42,'Annex 1 LV, HV and UMS charges'!$A$13:$A$44,0)),IF(INDEX('Annex 4 LDNO charges'!$B$12:$B$202,MATCH($A42,'Annex 4 LDNO charges'!$A$12:$A$202,0))=0,"",INDEX('Annex 4 LDNO charges'!$B$12:$B$202,MATCH($A42,'Annex 4 LDNO charges'!$A$12:$A$202,0))))</f>
        <v>C14</v>
      </c>
      <c r="C42" s="186" t="str">
        <f>IFERROR(INDEX('Annex 1 LV, HV and UMS charges'!$C$13:$C$44,MATCH($A42,'Annex 1 LV, HV and UMS charges'!$A$13:$A$44,0)),INDEX('Annex 4 LDNO charges'!$C$12:$C$202,MATCH($A42,'Annex 4 LDNO charges'!$A$12:$A$202,0)))</f>
        <v>0, 3, 4, 5-8</v>
      </c>
      <c r="D42" s="171"/>
      <c r="E42" s="193">
        <v>0</v>
      </c>
    </row>
    <row r="43" spans="1:5" ht="20.100000000000001" customHeight="1" x14ac:dyDescent="0.2">
      <c r="A43" s="156" t="s">
        <v>190</v>
      </c>
      <c r="B43" s="185" t="str">
        <f>IFERROR(INDEX('Annex 1 LV, HV and UMS charges'!$B$13:$B$44,MATCH($A43,'Annex 1 LV, HV and UMS charges'!$A$13:$A$44,0)),IF(INDEX('Annex 4 LDNO charges'!$B$12:$B$202,MATCH($A43,'Annex 4 LDNO charges'!$A$12:$A$202,0))=0,"",INDEX('Annex 4 LDNO charges'!$B$12:$B$202,MATCH($A43,'Annex 4 LDNO charges'!$A$12:$A$202,0))))</f>
        <v>E10</v>
      </c>
      <c r="C43" s="186">
        <f>IFERROR(INDEX('Annex 1 LV, HV and UMS charges'!$C$13:$C$44,MATCH($A43,'Annex 1 LV, HV and UMS charges'!$A$13:$A$44,0)),INDEX('Annex 4 LDNO charges'!$C$12:$C$202,MATCH($A43,'Annex 4 LDNO charges'!$A$12:$A$202,0)))</f>
        <v>0</v>
      </c>
      <c r="D43" s="171"/>
      <c r="E43" s="193">
        <v>0</v>
      </c>
    </row>
    <row r="44" spans="1:5" ht="20.100000000000001" customHeight="1" x14ac:dyDescent="0.2">
      <c r="A44" s="156" t="s">
        <v>192</v>
      </c>
      <c r="B44" s="185" t="str">
        <f>IFERROR(INDEX('Annex 1 LV, HV and UMS charges'!$B$13:$B$44,MATCH($A44,'Annex 1 LV, HV and UMS charges'!$A$13:$A$44,0)),IF(INDEX('Annex 4 LDNO charges'!$B$12:$B$202,MATCH($A44,'Annex 4 LDNO charges'!$A$12:$A$202,0))=0,"",INDEX('Annex 4 LDNO charges'!$B$12:$B$202,MATCH($A44,'Annex 4 LDNO charges'!$A$12:$A$202,0))))</f>
        <v>E11</v>
      </c>
      <c r="C44" s="186">
        <f>IFERROR(INDEX('Annex 1 LV, HV and UMS charges'!$C$13:$C$44,MATCH($A44,'Annex 1 LV, HV and UMS charges'!$A$13:$A$44,0)),INDEX('Annex 4 LDNO charges'!$C$12:$C$202,MATCH($A44,'Annex 4 LDNO charges'!$A$12:$A$202,0)))</f>
        <v>0</v>
      </c>
      <c r="D44" s="171"/>
      <c r="E44" s="193">
        <v>0</v>
      </c>
    </row>
    <row r="45" spans="1:5" ht="20.100000000000001" customHeight="1" x14ac:dyDescent="0.2">
      <c r="A45" s="156" t="s">
        <v>194</v>
      </c>
      <c r="B45" s="185" t="str">
        <f>IFERROR(INDEX('Annex 1 LV, HV and UMS charges'!$B$13:$B$44,MATCH($A45,'Annex 1 LV, HV and UMS charges'!$A$13:$A$44,0)),IF(INDEX('Annex 4 LDNO charges'!$B$12:$B$202,MATCH($A45,'Annex 4 LDNO charges'!$A$12:$A$202,0))=0,"",INDEX('Annex 4 LDNO charges'!$B$12:$B$202,MATCH($A45,'Annex 4 LDNO charges'!$A$12:$A$202,0))))</f>
        <v>E12</v>
      </c>
      <c r="C45" s="186">
        <f>IFERROR(INDEX('Annex 1 LV, HV and UMS charges'!$C$13:$C$44,MATCH($A45,'Annex 1 LV, HV and UMS charges'!$A$13:$A$44,0)),INDEX('Annex 4 LDNO charges'!$C$12:$C$202,MATCH($A45,'Annex 4 LDNO charges'!$A$12:$A$202,0)))</f>
        <v>0</v>
      </c>
      <c r="D45" s="171"/>
      <c r="E45" s="193">
        <v>0</v>
      </c>
    </row>
    <row r="46" spans="1:5" ht="20.100000000000001" customHeight="1" x14ac:dyDescent="0.2">
      <c r="A46" s="156" t="s">
        <v>196</v>
      </c>
      <c r="B46" s="185" t="str">
        <f>IFERROR(INDEX('Annex 1 LV, HV and UMS charges'!$B$13:$B$44,MATCH($A46,'Annex 1 LV, HV and UMS charges'!$A$13:$A$44,0)),IF(INDEX('Annex 4 LDNO charges'!$B$12:$B$202,MATCH($A46,'Annex 4 LDNO charges'!$A$12:$A$202,0))=0,"",INDEX('Annex 4 LDNO charges'!$B$12:$B$202,MATCH($A46,'Annex 4 LDNO charges'!$A$12:$A$202,0))))</f>
        <v>E13</v>
      </c>
      <c r="C46" s="186">
        <f>IFERROR(INDEX('Annex 1 LV, HV and UMS charges'!$C$13:$C$44,MATCH($A46,'Annex 1 LV, HV and UMS charges'!$A$13:$A$44,0)),INDEX('Annex 4 LDNO charges'!$C$12:$C$202,MATCH($A46,'Annex 4 LDNO charges'!$A$12:$A$202,0)))</f>
        <v>0</v>
      </c>
      <c r="D46" s="171"/>
      <c r="E46" s="193">
        <v>0</v>
      </c>
    </row>
    <row r="47" spans="1:5" ht="20.100000000000001" customHeight="1" x14ac:dyDescent="0.2">
      <c r="A47" s="156" t="s">
        <v>198</v>
      </c>
      <c r="B47" s="185" t="str">
        <f>IFERROR(INDEX('Annex 1 LV, HV and UMS charges'!$B$13:$B$44,MATCH($A47,'Annex 1 LV, HV and UMS charges'!$A$13:$A$44,0)),IF(INDEX('Annex 4 LDNO charges'!$B$12:$B$202,MATCH($A47,'Annex 4 LDNO charges'!$A$12:$A$202,0))=0,"",INDEX('Annex 4 LDNO charges'!$B$12:$B$202,MATCH($A47,'Annex 4 LDNO charges'!$A$12:$A$202,0))))</f>
        <v>E14</v>
      </c>
      <c r="C47" s="186">
        <f>IFERROR(INDEX('Annex 1 LV, HV and UMS charges'!$C$13:$C$44,MATCH($A47,'Annex 1 LV, HV and UMS charges'!$A$13:$A$44,0)),INDEX('Annex 4 LDNO charges'!$C$12:$C$202,MATCH($A47,'Annex 4 LDNO charges'!$A$12:$A$202,0)))</f>
        <v>0</v>
      </c>
      <c r="D47" s="171"/>
      <c r="E47" s="193">
        <v>0</v>
      </c>
    </row>
    <row r="48" spans="1:5" ht="20.100000000000001" customHeight="1" x14ac:dyDescent="0.2">
      <c r="A48" s="156" t="s">
        <v>200</v>
      </c>
      <c r="B48" s="185" t="str">
        <f>IFERROR(INDEX('Annex 1 LV, HV and UMS charges'!$B$13:$B$44,MATCH($A48,'Annex 1 LV, HV and UMS charges'!$A$13:$A$44,0)),IF(INDEX('Annex 4 LDNO charges'!$B$12:$B$202,MATCH($A48,'Annex 4 LDNO charges'!$A$12:$A$202,0))=0,"",INDEX('Annex 4 LDNO charges'!$B$12:$B$202,MATCH($A48,'Annex 4 LDNO charges'!$A$12:$A$202,0))))</f>
        <v>J10</v>
      </c>
      <c r="C48" s="186">
        <f>IFERROR(INDEX('Annex 1 LV, HV and UMS charges'!$C$13:$C$44,MATCH($A48,'Annex 1 LV, HV and UMS charges'!$A$13:$A$44,0)),INDEX('Annex 4 LDNO charges'!$C$12:$C$202,MATCH($A48,'Annex 4 LDNO charges'!$A$12:$A$202,0)))</f>
        <v>0</v>
      </c>
      <c r="D48" s="171"/>
      <c r="E48" s="193">
        <v>0</v>
      </c>
    </row>
    <row r="49" spans="1:5" ht="20.100000000000001" customHeight="1" x14ac:dyDescent="0.2">
      <c r="A49" s="156" t="s">
        <v>202</v>
      </c>
      <c r="B49" s="185" t="str">
        <f>IFERROR(INDEX('Annex 1 LV, HV and UMS charges'!$B$13:$B$44,MATCH($A49,'Annex 1 LV, HV and UMS charges'!$A$13:$A$44,0)),IF(INDEX('Annex 4 LDNO charges'!$B$12:$B$202,MATCH($A49,'Annex 4 LDNO charges'!$A$12:$A$202,0))=0,"",INDEX('Annex 4 LDNO charges'!$B$12:$B$202,MATCH($A49,'Annex 4 LDNO charges'!$A$12:$A$202,0))))</f>
        <v>J11</v>
      </c>
      <c r="C49" s="186">
        <f>IFERROR(INDEX('Annex 1 LV, HV and UMS charges'!$C$13:$C$44,MATCH($A49,'Annex 1 LV, HV and UMS charges'!$A$13:$A$44,0)),INDEX('Annex 4 LDNO charges'!$C$12:$C$202,MATCH($A49,'Annex 4 LDNO charges'!$A$12:$A$202,0)))</f>
        <v>0</v>
      </c>
      <c r="D49" s="171"/>
      <c r="E49" s="193">
        <v>0</v>
      </c>
    </row>
    <row r="50" spans="1:5" ht="20.100000000000001" customHeight="1" x14ac:dyDescent="0.2">
      <c r="A50" s="156" t="s">
        <v>204</v>
      </c>
      <c r="B50" s="185" t="str">
        <f>IFERROR(INDEX('Annex 1 LV, HV and UMS charges'!$B$13:$B$44,MATCH($A50,'Annex 1 LV, HV and UMS charges'!$A$13:$A$44,0)),IF(INDEX('Annex 4 LDNO charges'!$B$12:$B$202,MATCH($A50,'Annex 4 LDNO charges'!$A$12:$A$202,0))=0,"",INDEX('Annex 4 LDNO charges'!$B$12:$B$202,MATCH($A50,'Annex 4 LDNO charges'!$A$12:$A$202,0))))</f>
        <v>J12</v>
      </c>
      <c r="C50" s="186">
        <f>IFERROR(INDEX('Annex 1 LV, HV and UMS charges'!$C$13:$C$44,MATCH($A50,'Annex 1 LV, HV and UMS charges'!$A$13:$A$44,0)),INDEX('Annex 4 LDNO charges'!$C$12:$C$202,MATCH($A50,'Annex 4 LDNO charges'!$A$12:$A$202,0)))</f>
        <v>0</v>
      </c>
      <c r="D50" s="171"/>
      <c r="E50" s="193">
        <v>0</v>
      </c>
    </row>
    <row r="51" spans="1:5" ht="20.100000000000001" customHeight="1" x14ac:dyDescent="0.2">
      <c r="A51" s="156" t="s">
        <v>206</v>
      </c>
      <c r="B51" s="185" t="str">
        <f>IFERROR(INDEX('Annex 1 LV, HV and UMS charges'!$B$13:$B$44,MATCH($A51,'Annex 1 LV, HV and UMS charges'!$A$13:$A$44,0)),IF(INDEX('Annex 4 LDNO charges'!$B$12:$B$202,MATCH($A51,'Annex 4 LDNO charges'!$A$12:$A$202,0))=0,"",INDEX('Annex 4 LDNO charges'!$B$12:$B$202,MATCH($A51,'Annex 4 LDNO charges'!$A$12:$A$202,0))))</f>
        <v>J13</v>
      </c>
      <c r="C51" s="186">
        <f>IFERROR(INDEX('Annex 1 LV, HV and UMS charges'!$C$13:$C$44,MATCH($A51,'Annex 1 LV, HV and UMS charges'!$A$13:$A$44,0)),INDEX('Annex 4 LDNO charges'!$C$12:$C$202,MATCH($A51,'Annex 4 LDNO charges'!$A$12:$A$202,0)))</f>
        <v>0</v>
      </c>
      <c r="D51" s="171"/>
      <c r="E51" s="193">
        <v>0</v>
      </c>
    </row>
    <row r="52" spans="1:5" ht="20.100000000000001" customHeight="1" x14ac:dyDescent="0.2">
      <c r="A52" s="156" t="s">
        <v>208</v>
      </c>
      <c r="B52" s="185" t="str">
        <f>IFERROR(INDEX('Annex 1 LV, HV and UMS charges'!$B$13:$B$44,MATCH($A52,'Annex 1 LV, HV and UMS charges'!$A$13:$A$44,0)),IF(INDEX('Annex 4 LDNO charges'!$B$12:$B$202,MATCH($A52,'Annex 4 LDNO charges'!$A$12:$A$202,0))=0,"",INDEX('Annex 4 LDNO charges'!$B$12:$B$202,MATCH($A52,'Annex 4 LDNO charges'!$A$12:$A$202,0))))</f>
        <v>J14</v>
      </c>
      <c r="C52" s="186">
        <f>IFERROR(INDEX('Annex 1 LV, HV and UMS charges'!$C$13:$C$44,MATCH($A52,'Annex 1 LV, HV and UMS charges'!$A$13:$A$44,0)),INDEX('Annex 4 LDNO charges'!$C$12:$C$202,MATCH($A52,'Annex 4 LDNO charges'!$A$12:$A$202,0)))</f>
        <v>0</v>
      </c>
      <c r="D52" s="171"/>
      <c r="E52" s="193">
        <v>0</v>
      </c>
    </row>
    <row r="53" spans="1:5" ht="20.100000000000001" customHeight="1" x14ac:dyDescent="0.2">
      <c r="A53" s="156" t="s">
        <v>210</v>
      </c>
      <c r="B53" s="185" t="str">
        <f>IFERROR(INDEX('Annex 1 LV, HV and UMS charges'!$B$13:$B$44,MATCH($A53,'Annex 1 LV, HV and UMS charges'!$A$13:$A$44,0)),IF(INDEX('Annex 4 LDNO charges'!$B$12:$B$202,MATCH($A53,'Annex 4 LDNO charges'!$A$12:$A$202,0))=0,"",INDEX('Annex 4 LDNO charges'!$B$12:$B$202,MATCH($A53,'Annex 4 LDNO charges'!$A$12:$A$202,0))))</f>
        <v>K10</v>
      </c>
      <c r="C53" s="186">
        <f>IFERROR(INDEX('Annex 1 LV, HV and UMS charges'!$C$13:$C$44,MATCH($A53,'Annex 1 LV, HV and UMS charges'!$A$13:$A$44,0)),INDEX('Annex 4 LDNO charges'!$C$12:$C$202,MATCH($A53,'Annex 4 LDNO charges'!$A$12:$A$202,0)))</f>
        <v>0</v>
      </c>
      <c r="D53" s="171"/>
      <c r="E53" s="193">
        <v>0</v>
      </c>
    </row>
    <row r="54" spans="1:5" ht="20.100000000000001" customHeight="1" x14ac:dyDescent="0.2">
      <c r="A54" s="156" t="s">
        <v>212</v>
      </c>
      <c r="B54" s="185" t="str">
        <f>IFERROR(INDEX('Annex 1 LV, HV and UMS charges'!$B$13:$B$44,MATCH($A54,'Annex 1 LV, HV and UMS charges'!$A$13:$A$44,0)),IF(INDEX('Annex 4 LDNO charges'!$B$12:$B$202,MATCH($A54,'Annex 4 LDNO charges'!$A$12:$A$202,0))=0,"",INDEX('Annex 4 LDNO charges'!$B$12:$B$202,MATCH($A54,'Annex 4 LDNO charges'!$A$12:$A$202,0))))</f>
        <v>K11</v>
      </c>
      <c r="C54" s="186">
        <f>IFERROR(INDEX('Annex 1 LV, HV and UMS charges'!$C$13:$C$44,MATCH($A54,'Annex 1 LV, HV and UMS charges'!$A$13:$A$44,0)),INDEX('Annex 4 LDNO charges'!$C$12:$C$202,MATCH($A54,'Annex 4 LDNO charges'!$A$12:$A$202,0)))</f>
        <v>0</v>
      </c>
      <c r="D54" s="171"/>
      <c r="E54" s="193">
        <v>0</v>
      </c>
    </row>
    <row r="55" spans="1:5" ht="20.100000000000001" customHeight="1" x14ac:dyDescent="0.2">
      <c r="A55" s="156" t="s">
        <v>214</v>
      </c>
      <c r="B55" s="185" t="str">
        <f>IFERROR(INDEX('Annex 1 LV, HV and UMS charges'!$B$13:$B$44,MATCH($A55,'Annex 1 LV, HV and UMS charges'!$A$13:$A$44,0)),IF(INDEX('Annex 4 LDNO charges'!$B$12:$B$202,MATCH($A55,'Annex 4 LDNO charges'!$A$12:$A$202,0))=0,"",INDEX('Annex 4 LDNO charges'!$B$12:$B$202,MATCH($A55,'Annex 4 LDNO charges'!$A$12:$A$202,0))))</f>
        <v>K12</v>
      </c>
      <c r="C55" s="186">
        <f>IFERROR(INDEX('Annex 1 LV, HV and UMS charges'!$C$13:$C$44,MATCH($A55,'Annex 1 LV, HV and UMS charges'!$A$13:$A$44,0)),INDEX('Annex 4 LDNO charges'!$C$12:$C$202,MATCH($A55,'Annex 4 LDNO charges'!$A$12:$A$202,0)))</f>
        <v>0</v>
      </c>
      <c r="D55" s="171"/>
      <c r="E55" s="193">
        <v>0</v>
      </c>
    </row>
    <row r="56" spans="1:5" ht="20.100000000000001" customHeight="1" x14ac:dyDescent="0.2">
      <c r="A56" s="156" t="s">
        <v>216</v>
      </c>
      <c r="B56" s="185" t="str">
        <f>IFERROR(INDEX('Annex 1 LV, HV and UMS charges'!$B$13:$B$44,MATCH($A56,'Annex 1 LV, HV and UMS charges'!$A$13:$A$44,0)),IF(INDEX('Annex 4 LDNO charges'!$B$12:$B$202,MATCH($A56,'Annex 4 LDNO charges'!$A$12:$A$202,0))=0,"",INDEX('Annex 4 LDNO charges'!$B$12:$B$202,MATCH($A56,'Annex 4 LDNO charges'!$A$12:$A$202,0))))</f>
        <v>K13</v>
      </c>
      <c r="C56" s="186">
        <f>IFERROR(INDEX('Annex 1 LV, HV and UMS charges'!$C$13:$C$44,MATCH($A56,'Annex 1 LV, HV and UMS charges'!$A$13:$A$44,0)),INDEX('Annex 4 LDNO charges'!$C$12:$C$202,MATCH($A56,'Annex 4 LDNO charges'!$A$12:$A$202,0)))</f>
        <v>0</v>
      </c>
      <c r="D56" s="171"/>
      <c r="E56" s="193">
        <v>0</v>
      </c>
    </row>
    <row r="57" spans="1:5" ht="20.100000000000001" customHeight="1" x14ac:dyDescent="0.2">
      <c r="A57" s="156" t="s">
        <v>218</v>
      </c>
      <c r="B57" s="185" t="str">
        <f>IFERROR(INDEX('Annex 1 LV, HV and UMS charges'!$B$13:$B$44,MATCH($A57,'Annex 1 LV, HV and UMS charges'!$A$13:$A$44,0)),IF(INDEX('Annex 4 LDNO charges'!$B$12:$B$202,MATCH($A57,'Annex 4 LDNO charges'!$A$12:$A$202,0))=0,"",INDEX('Annex 4 LDNO charges'!$B$12:$B$202,MATCH($A57,'Annex 4 LDNO charges'!$A$12:$A$202,0))))</f>
        <v>K14</v>
      </c>
      <c r="C57" s="186">
        <f>IFERROR(INDEX('Annex 1 LV, HV and UMS charges'!$C$13:$C$44,MATCH($A57,'Annex 1 LV, HV and UMS charges'!$A$13:$A$44,0)),INDEX('Annex 4 LDNO charges'!$C$12:$C$202,MATCH($A57,'Annex 4 LDNO charges'!$A$12:$A$202,0)))</f>
        <v>0</v>
      </c>
      <c r="D57" s="171"/>
      <c r="E57" s="193">
        <v>0</v>
      </c>
    </row>
    <row r="58" spans="1:5" ht="20.100000000000001" customHeight="1" x14ac:dyDescent="0.2">
      <c r="A58" s="156" t="s">
        <v>232</v>
      </c>
      <c r="B58" s="185" t="str">
        <f>IFERROR(INDEX('Annex 1 LV, HV and UMS charges'!$B$13:$B$44,MATCH($A58,'Annex 1 LV, HV and UMS charges'!$A$13:$A$44,0)),IF(INDEX('Annex 4 LDNO charges'!$B$12:$B$202,MATCH($A58,'Annex 4 LDNO charges'!$A$12:$A$202,0))=0,"",INDEX('Annex 4 LDNO charges'!$B$12:$B$202,MATCH($A58,'Annex 4 LDNO charges'!$A$12:$A$202,0))))</f>
        <v>A20</v>
      </c>
      <c r="C58" s="186" t="str">
        <f>IFERROR(INDEX('Annex 1 LV, HV and UMS charges'!$C$13:$C$44,MATCH($A58,'Annex 1 LV, HV and UMS charges'!$A$13:$A$44,0)),INDEX('Annex 4 LDNO charges'!$C$12:$C$202,MATCH($A58,'Annex 4 LDNO charges'!$A$12:$A$202,0)))</f>
        <v>0, 1, 2</v>
      </c>
      <c r="D58" s="193">
        <v>0</v>
      </c>
      <c r="E58" s="193">
        <v>0</v>
      </c>
    </row>
    <row r="59" spans="1:5" ht="20.100000000000001" customHeight="1" x14ac:dyDescent="0.2">
      <c r="A59" s="156" t="s">
        <v>236</v>
      </c>
      <c r="B59" s="185" t="str">
        <f>IFERROR(INDEX('Annex 1 LV, HV and UMS charges'!$B$13:$B$44,MATCH($A59,'Annex 1 LV, HV and UMS charges'!$A$13:$A$44,0)),IF(INDEX('Annex 4 LDNO charges'!$B$12:$B$202,MATCH($A59,'Annex 4 LDNO charges'!$A$12:$A$202,0))=0,"",INDEX('Annex 4 LDNO charges'!$B$12:$B$202,MATCH($A59,'Annex 4 LDNO charges'!$A$12:$A$202,0))))</f>
        <v>C20</v>
      </c>
      <c r="C59" s="186" t="str">
        <f>IFERROR(INDEX('Annex 1 LV, HV and UMS charges'!$C$13:$C$44,MATCH($A59,'Annex 1 LV, HV and UMS charges'!$A$13:$A$44,0)),INDEX('Annex 4 LDNO charges'!$C$12:$C$202,MATCH($A59,'Annex 4 LDNO charges'!$A$12:$A$202,0)))</f>
        <v>0, 3, 4, 5-8</v>
      </c>
      <c r="D59" s="171"/>
      <c r="E59" s="193">
        <v>0</v>
      </c>
    </row>
    <row r="60" spans="1:5" ht="20.100000000000001" customHeight="1" x14ac:dyDescent="0.2">
      <c r="A60" s="156" t="s">
        <v>238</v>
      </c>
      <c r="B60" s="185" t="str">
        <f>IFERROR(INDEX('Annex 1 LV, HV and UMS charges'!$B$13:$B$44,MATCH($A60,'Annex 1 LV, HV and UMS charges'!$A$13:$A$44,0)),IF(INDEX('Annex 4 LDNO charges'!$B$12:$B$202,MATCH($A60,'Annex 4 LDNO charges'!$A$12:$A$202,0))=0,"",INDEX('Annex 4 LDNO charges'!$B$12:$B$202,MATCH($A60,'Annex 4 LDNO charges'!$A$12:$A$202,0))))</f>
        <v>C21</v>
      </c>
      <c r="C60" s="186" t="str">
        <f>IFERROR(INDEX('Annex 1 LV, HV and UMS charges'!$C$13:$C$44,MATCH($A60,'Annex 1 LV, HV and UMS charges'!$A$13:$A$44,0)),INDEX('Annex 4 LDNO charges'!$C$12:$C$202,MATCH($A60,'Annex 4 LDNO charges'!$A$12:$A$202,0)))</f>
        <v>0, 3, 4, 5-8</v>
      </c>
      <c r="D60" s="171"/>
      <c r="E60" s="193">
        <v>0</v>
      </c>
    </row>
    <row r="61" spans="1:5" ht="20.100000000000001" customHeight="1" x14ac:dyDescent="0.2">
      <c r="A61" s="156" t="s">
        <v>240</v>
      </c>
      <c r="B61" s="185" t="str">
        <f>IFERROR(INDEX('Annex 1 LV, HV and UMS charges'!$B$13:$B$44,MATCH($A61,'Annex 1 LV, HV and UMS charges'!$A$13:$A$44,0)),IF(INDEX('Annex 4 LDNO charges'!$B$12:$B$202,MATCH($A61,'Annex 4 LDNO charges'!$A$12:$A$202,0))=0,"",INDEX('Annex 4 LDNO charges'!$B$12:$B$202,MATCH($A61,'Annex 4 LDNO charges'!$A$12:$A$202,0))))</f>
        <v>C22</v>
      </c>
      <c r="C61" s="186" t="str">
        <f>IFERROR(INDEX('Annex 1 LV, HV and UMS charges'!$C$13:$C$44,MATCH($A61,'Annex 1 LV, HV and UMS charges'!$A$13:$A$44,0)),INDEX('Annex 4 LDNO charges'!$C$12:$C$202,MATCH($A61,'Annex 4 LDNO charges'!$A$12:$A$202,0)))</f>
        <v>0, 3, 4, 5-8</v>
      </c>
      <c r="D61" s="171"/>
      <c r="E61" s="193">
        <v>0</v>
      </c>
    </row>
    <row r="62" spans="1:5" ht="20.100000000000001" customHeight="1" x14ac:dyDescent="0.2">
      <c r="A62" s="156" t="s">
        <v>242</v>
      </c>
      <c r="B62" s="185" t="str">
        <f>IFERROR(INDEX('Annex 1 LV, HV and UMS charges'!$B$13:$B$44,MATCH($A62,'Annex 1 LV, HV and UMS charges'!$A$13:$A$44,0)),IF(INDEX('Annex 4 LDNO charges'!$B$12:$B$202,MATCH($A62,'Annex 4 LDNO charges'!$A$12:$A$202,0))=0,"",INDEX('Annex 4 LDNO charges'!$B$12:$B$202,MATCH($A62,'Annex 4 LDNO charges'!$A$12:$A$202,0))))</f>
        <v>C23</v>
      </c>
      <c r="C62" s="186" t="str">
        <f>IFERROR(INDEX('Annex 1 LV, HV and UMS charges'!$C$13:$C$44,MATCH($A62,'Annex 1 LV, HV and UMS charges'!$A$13:$A$44,0)),INDEX('Annex 4 LDNO charges'!$C$12:$C$202,MATCH($A62,'Annex 4 LDNO charges'!$A$12:$A$202,0)))</f>
        <v>0, 3, 4, 5-8</v>
      </c>
      <c r="D62" s="171"/>
      <c r="E62" s="193">
        <v>0</v>
      </c>
    </row>
    <row r="63" spans="1:5" ht="20.100000000000001" customHeight="1" x14ac:dyDescent="0.2">
      <c r="A63" s="156" t="s">
        <v>244</v>
      </c>
      <c r="B63" s="185" t="str">
        <f>IFERROR(INDEX('Annex 1 LV, HV and UMS charges'!$B$13:$B$44,MATCH($A63,'Annex 1 LV, HV and UMS charges'!$A$13:$A$44,0)),IF(INDEX('Annex 4 LDNO charges'!$B$12:$B$202,MATCH($A63,'Annex 4 LDNO charges'!$A$12:$A$202,0))=0,"",INDEX('Annex 4 LDNO charges'!$B$12:$B$202,MATCH($A63,'Annex 4 LDNO charges'!$A$12:$A$202,0))))</f>
        <v>C24</v>
      </c>
      <c r="C63" s="186" t="str">
        <f>IFERROR(INDEX('Annex 1 LV, HV and UMS charges'!$C$13:$C$44,MATCH($A63,'Annex 1 LV, HV and UMS charges'!$A$13:$A$44,0)),INDEX('Annex 4 LDNO charges'!$C$12:$C$202,MATCH($A63,'Annex 4 LDNO charges'!$A$12:$A$202,0)))</f>
        <v>0, 3, 4, 5-8</v>
      </c>
      <c r="D63" s="171"/>
      <c r="E63" s="193">
        <v>0</v>
      </c>
    </row>
    <row r="64" spans="1:5" ht="20.100000000000001" customHeight="1" x14ac:dyDescent="0.2">
      <c r="A64" s="156" t="s">
        <v>248</v>
      </c>
      <c r="B64" s="185" t="str">
        <f>IFERROR(INDEX('Annex 1 LV, HV and UMS charges'!$B$13:$B$44,MATCH($A64,'Annex 1 LV, HV and UMS charges'!$A$13:$A$44,0)),IF(INDEX('Annex 4 LDNO charges'!$B$12:$B$202,MATCH($A64,'Annex 4 LDNO charges'!$A$12:$A$202,0))=0,"",INDEX('Annex 4 LDNO charges'!$B$12:$B$202,MATCH($A64,'Annex 4 LDNO charges'!$A$12:$A$202,0))))</f>
        <v>E20</v>
      </c>
      <c r="C64" s="186">
        <f>IFERROR(INDEX('Annex 1 LV, HV and UMS charges'!$C$13:$C$44,MATCH($A64,'Annex 1 LV, HV and UMS charges'!$A$13:$A$44,0)),INDEX('Annex 4 LDNO charges'!$C$12:$C$202,MATCH($A64,'Annex 4 LDNO charges'!$A$12:$A$202,0)))</f>
        <v>0</v>
      </c>
      <c r="D64" s="171"/>
      <c r="E64" s="193">
        <v>0</v>
      </c>
    </row>
    <row r="65" spans="1:5" ht="20.100000000000001" customHeight="1" x14ac:dyDescent="0.2">
      <c r="A65" s="156" t="s">
        <v>250</v>
      </c>
      <c r="B65" s="185" t="str">
        <f>IFERROR(INDEX('Annex 1 LV, HV and UMS charges'!$B$13:$B$44,MATCH($A65,'Annex 1 LV, HV and UMS charges'!$A$13:$A$44,0)),IF(INDEX('Annex 4 LDNO charges'!$B$12:$B$202,MATCH($A65,'Annex 4 LDNO charges'!$A$12:$A$202,0))=0,"",INDEX('Annex 4 LDNO charges'!$B$12:$B$202,MATCH($A65,'Annex 4 LDNO charges'!$A$12:$A$202,0))))</f>
        <v>E21</v>
      </c>
      <c r="C65" s="186">
        <f>IFERROR(INDEX('Annex 1 LV, HV and UMS charges'!$C$13:$C$44,MATCH($A65,'Annex 1 LV, HV and UMS charges'!$A$13:$A$44,0)),INDEX('Annex 4 LDNO charges'!$C$12:$C$202,MATCH($A65,'Annex 4 LDNO charges'!$A$12:$A$202,0)))</f>
        <v>0</v>
      </c>
      <c r="D65" s="171"/>
      <c r="E65" s="193">
        <v>0</v>
      </c>
    </row>
    <row r="66" spans="1:5" ht="20.100000000000001" customHeight="1" x14ac:dyDescent="0.2">
      <c r="A66" s="156" t="s">
        <v>252</v>
      </c>
      <c r="B66" s="185" t="str">
        <f>IFERROR(INDEX('Annex 1 LV, HV and UMS charges'!$B$13:$B$44,MATCH($A66,'Annex 1 LV, HV and UMS charges'!$A$13:$A$44,0)),IF(INDEX('Annex 4 LDNO charges'!$B$12:$B$202,MATCH($A66,'Annex 4 LDNO charges'!$A$12:$A$202,0))=0,"",INDEX('Annex 4 LDNO charges'!$B$12:$B$202,MATCH($A66,'Annex 4 LDNO charges'!$A$12:$A$202,0))))</f>
        <v>E22</v>
      </c>
      <c r="C66" s="186">
        <f>IFERROR(INDEX('Annex 1 LV, HV and UMS charges'!$C$13:$C$44,MATCH($A66,'Annex 1 LV, HV and UMS charges'!$A$13:$A$44,0)),INDEX('Annex 4 LDNO charges'!$C$12:$C$202,MATCH($A66,'Annex 4 LDNO charges'!$A$12:$A$202,0)))</f>
        <v>0</v>
      </c>
      <c r="D66" s="171"/>
      <c r="E66" s="193">
        <v>0</v>
      </c>
    </row>
    <row r="67" spans="1:5" ht="20.100000000000001" customHeight="1" x14ac:dyDescent="0.2">
      <c r="A67" s="156" t="s">
        <v>254</v>
      </c>
      <c r="B67" s="185" t="str">
        <f>IFERROR(INDEX('Annex 1 LV, HV and UMS charges'!$B$13:$B$44,MATCH($A67,'Annex 1 LV, HV and UMS charges'!$A$13:$A$44,0)),IF(INDEX('Annex 4 LDNO charges'!$B$12:$B$202,MATCH($A67,'Annex 4 LDNO charges'!$A$12:$A$202,0))=0,"",INDEX('Annex 4 LDNO charges'!$B$12:$B$202,MATCH($A67,'Annex 4 LDNO charges'!$A$12:$A$202,0))))</f>
        <v>E23</v>
      </c>
      <c r="C67" s="186">
        <f>IFERROR(INDEX('Annex 1 LV, HV and UMS charges'!$C$13:$C$44,MATCH($A67,'Annex 1 LV, HV and UMS charges'!$A$13:$A$44,0)),INDEX('Annex 4 LDNO charges'!$C$12:$C$202,MATCH($A67,'Annex 4 LDNO charges'!$A$12:$A$202,0)))</f>
        <v>0</v>
      </c>
      <c r="D67" s="171"/>
      <c r="E67" s="193">
        <v>0</v>
      </c>
    </row>
    <row r="68" spans="1:5" ht="20.100000000000001" customHeight="1" x14ac:dyDescent="0.2">
      <c r="A68" s="156" t="s">
        <v>256</v>
      </c>
      <c r="B68" s="185" t="str">
        <f>IFERROR(INDEX('Annex 1 LV, HV and UMS charges'!$B$13:$B$44,MATCH($A68,'Annex 1 LV, HV and UMS charges'!$A$13:$A$44,0)),IF(INDEX('Annex 4 LDNO charges'!$B$12:$B$202,MATCH($A68,'Annex 4 LDNO charges'!$A$12:$A$202,0))=0,"",INDEX('Annex 4 LDNO charges'!$B$12:$B$202,MATCH($A68,'Annex 4 LDNO charges'!$A$12:$A$202,0))))</f>
        <v>E24</v>
      </c>
      <c r="C68" s="186">
        <f>IFERROR(INDEX('Annex 1 LV, HV and UMS charges'!$C$13:$C$44,MATCH($A68,'Annex 1 LV, HV and UMS charges'!$A$13:$A$44,0)),INDEX('Annex 4 LDNO charges'!$C$12:$C$202,MATCH($A68,'Annex 4 LDNO charges'!$A$12:$A$202,0)))</f>
        <v>0</v>
      </c>
      <c r="D68" s="171"/>
      <c r="E68" s="193">
        <v>0</v>
      </c>
    </row>
    <row r="69" spans="1:5" ht="20.100000000000001" customHeight="1" x14ac:dyDescent="0.2">
      <c r="A69" s="156" t="s">
        <v>258</v>
      </c>
      <c r="B69" s="185" t="str">
        <f>IFERROR(INDEX('Annex 1 LV, HV and UMS charges'!$B$13:$B$44,MATCH($A69,'Annex 1 LV, HV and UMS charges'!$A$13:$A$44,0)),IF(INDEX('Annex 4 LDNO charges'!$B$12:$B$202,MATCH($A69,'Annex 4 LDNO charges'!$A$12:$A$202,0))=0,"",INDEX('Annex 4 LDNO charges'!$B$12:$B$202,MATCH($A69,'Annex 4 LDNO charges'!$A$12:$A$202,0))))</f>
        <v>J20</v>
      </c>
      <c r="C69" s="186">
        <f>IFERROR(INDEX('Annex 1 LV, HV and UMS charges'!$C$13:$C$44,MATCH($A69,'Annex 1 LV, HV and UMS charges'!$A$13:$A$44,0)),INDEX('Annex 4 LDNO charges'!$C$12:$C$202,MATCH($A69,'Annex 4 LDNO charges'!$A$12:$A$202,0)))</f>
        <v>0</v>
      </c>
      <c r="D69" s="171"/>
      <c r="E69" s="193">
        <v>0</v>
      </c>
    </row>
    <row r="70" spans="1:5" ht="20.100000000000001" customHeight="1" x14ac:dyDescent="0.2">
      <c r="A70" s="156" t="s">
        <v>260</v>
      </c>
      <c r="B70" s="185" t="str">
        <f>IFERROR(INDEX('Annex 1 LV, HV and UMS charges'!$B$13:$B$44,MATCH($A70,'Annex 1 LV, HV and UMS charges'!$A$13:$A$44,0)),IF(INDEX('Annex 4 LDNO charges'!$B$12:$B$202,MATCH($A70,'Annex 4 LDNO charges'!$A$12:$A$202,0))=0,"",INDEX('Annex 4 LDNO charges'!$B$12:$B$202,MATCH($A70,'Annex 4 LDNO charges'!$A$12:$A$202,0))))</f>
        <v>J21</v>
      </c>
      <c r="C70" s="186">
        <f>IFERROR(INDEX('Annex 1 LV, HV and UMS charges'!$C$13:$C$44,MATCH($A70,'Annex 1 LV, HV and UMS charges'!$A$13:$A$44,0)),INDEX('Annex 4 LDNO charges'!$C$12:$C$202,MATCH($A70,'Annex 4 LDNO charges'!$A$12:$A$202,0)))</f>
        <v>0</v>
      </c>
      <c r="D70" s="171"/>
      <c r="E70" s="193">
        <v>0</v>
      </c>
    </row>
    <row r="71" spans="1:5" ht="20.100000000000001" customHeight="1" x14ac:dyDescent="0.2">
      <c r="A71" s="156" t="s">
        <v>262</v>
      </c>
      <c r="B71" s="185" t="str">
        <f>IFERROR(INDEX('Annex 1 LV, HV and UMS charges'!$B$13:$B$44,MATCH($A71,'Annex 1 LV, HV and UMS charges'!$A$13:$A$44,0)),IF(INDEX('Annex 4 LDNO charges'!$B$12:$B$202,MATCH($A71,'Annex 4 LDNO charges'!$A$12:$A$202,0))=0,"",INDEX('Annex 4 LDNO charges'!$B$12:$B$202,MATCH($A71,'Annex 4 LDNO charges'!$A$12:$A$202,0))))</f>
        <v>J22</v>
      </c>
      <c r="C71" s="186">
        <f>IFERROR(INDEX('Annex 1 LV, HV and UMS charges'!$C$13:$C$44,MATCH($A71,'Annex 1 LV, HV and UMS charges'!$A$13:$A$44,0)),INDEX('Annex 4 LDNO charges'!$C$12:$C$202,MATCH($A71,'Annex 4 LDNO charges'!$A$12:$A$202,0)))</f>
        <v>0</v>
      </c>
      <c r="D71" s="171"/>
      <c r="E71" s="193">
        <v>0</v>
      </c>
    </row>
    <row r="72" spans="1:5" ht="20.100000000000001" customHeight="1" x14ac:dyDescent="0.2">
      <c r="A72" s="156" t="s">
        <v>264</v>
      </c>
      <c r="B72" s="185" t="str">
        <f>IFERROR(INDEX('Annex 1 LV, HV and UMS charges'!$B$13:$B$44,MATCH($A72,'Annex 1 LV, HV and UMS charges'!$A$13:$A$44,0)),IF(INDEX('Annex 4 LDNO charges'!$B$12:$B$202,MATCH($A72,'Annex 4 LDNO charges'!$A$12:$A$202,0))=0,"",INDEX('Annex 4 LDNO charges'!$B$12:$B$202,MATCH($A72,'Annex 4 LDNO charges'!$A$12:$A$202,0))))</f>
        <v>J23</v>
      </c>
      <c r="C72" s="186">
        <f>IFERROR(INDEX('Annex 1 LV, HV and UMS charges'!$C$13:$C$44,MATCH($A72,'Annex 1 LV, HV and UMS charges'!$A$13:$A$44,0)),INDEX('Annex 4 LDNO charges'!$C$12:$C$202,MATCH($A72,'Annex 4 LDNO charges'!$A$12:$A$202,0)))</f>
        <v>0</v>
      </c>
      <c r="D72" s="171"/>
      <c r="E72" s="193">
        <v>0</v>
      </c>
    </row>
    <row r="73" spans="1:5" ht="20.100000000000001" customHeight="1" x14ac:dyDescent="0.2">
      <c r="A73" s="156" t="s">
        <v>266</v>
      </c>
      <c r="B73" s="185" t="str">
        <f>IFERROR(INDEX('Annex 1 LV, HV and UMS charges'!$B$13:$B$44,MATCH($A73,'Annex 1 LV, HV and UMS charges'!$A$13:$A$44,0)),IF(INDEX('Annex 4 LDNO charges'!$B$12:$B$202,MATCH($A73,'Annex 4 LDNO charges'!$A$12:$A$202,0))=0,"",INDEX('Annex 4 LDNO charges'!$B$12:$B$202,MATCH($A73,'Annex 4 LDNO charges'!$A$12:$A$202,0))))</f>
        <v>J24</v>
      </c>
      <c r="C73" s="186">
        <f>IFERROR(INDEX('Annex 1 LV, HV and UMS charges'!$C$13:$C$44,MATCH($A73,'Annex 1 LV, HV and UMS charges'!$A$13:$A$44,0)),INDEX('Annex 4 LDNO charges'!$C$12:$C$202,MATCH($A73,'Annex 4 LDNO charges'!$A$12:$A$202,0)))</f>
        <v>0</v>
      </c>
      <c r="D73" s="171"/>
      <c r="E73" s="193">
        <v>0</v>
      </c>
    </row>
    <row r="74" spans="1:5" ht="20.100000000000001" customHeight="1" x14ac:dyDescent="0.2">
      <c r="A74" s="156" t="s">
        <v>268</v>
      </c>
      <c r="B74" s="185" t="str">
        <f>IFERROR(INDEX('Annex 1 LV, HV and UMS charges'!$B$13:$B$44,MATCH($A74,'Annex 1 LV, HV and UMS charges'!$A$13:$A$44,0)),IF(INDEX('Annex 4 LDNO charges'!$B$12:$B$202,MATCH($A74,'Annex 4 LDNO charges'!$A$12:$A$202,0))=0,"",INDEX('Annex 4 LDNO charges'!$B$12:$B$202,MATCH($A74,'Annex 4 LDNO charges'!$A$12:$A$202,0))))</f>
        <v>K20</v>
      </c>
      <c r="C74" s="186">
        <f>IFERROR(INDEX('Annex 1 LV, HV and UMS charges'!$C$13:$C$44,MATCH($A74,'Annex 1 LV, HV and UMS charges'!$A$13:$A$44,0)),INDEX('Annex 4 LDNO charges'!$C$12:$C$202,MATCH($A74,'Annex 4 LDNO charges'!$A$12:$A$202,0)))</f>
        <v>0</v>
      </c>
      <c r="D74" s="171"/>
      <c r="E74" s="193">
        <v>0</v>
      </c>
    </row>
    <row r="75" spans="1:5" ht="20.100000000000001" customHeight="1" x14ac:dyDescent="0.2">
      <c r="A75" s="156" t="s">
        <v>270</v>
      </c>
      <c r="B75" s="185" t="str">
        <f>IFERROR(INDEX('Annex 1 LV, HV and UMS charges'!$B$13:$B$44,MATCH($A75,'Annex 1 LV, HV and UMS charges'!$A$13:$A$44,0)),IF(INDEX('Annex 4 LDNO charges'!$B$12:$B$202,MATCH($A75,'Annex 4 LDNO charges'!$A$12:$A$202,0))=0,"",INDEX('Annex 4 LDNO charges'!$B$12:$B$202,MATCH($A75,'Annex 4 LDNO charges'!$A$12:$A$202,0))))</f>
        <v>K21</v>
      </c>
      <c r="C75" s="186">
        <f>IFERROR(INDEX('Annex 1 LV, HV and UMS charges'!$C$13:$C$44,MATCH($A75,'Annex 1 LV, HV and UMS charges'!$A$13:$A$44,0)),INDEX('Annex 4 LDNO charges'!$C$12:$C$202,MATCH($A75,'Annex 4 LDNO charges'!$A$12:$A$202,0)))</f>
        <v>0</v>
      </c>
      <c r="D75" s="171"/>
      <c r="E75" s="193">
        <v>0</v>
      </c>
    </row>
    <row r="76" spans="1:5" ht="20.100000000000001" customHeight="1" x14ac:dyDescent="0.2">
      <c r="A76" s="156" t="s">
        <v>272</v>
      </c>
      <c r="B76" s="185" t="str">
        <f>IFERROR(INDEX('Annex 1 LV, HV and UMS charges'!$B$13:$B$44,MATCH($A76,'Annex 1 LV, HV and UMS charges'!$A$13:$A$44,0)),IF(INDEX('Annex 4 LDNO charges'!$B$12:$B$202,MATCH($A76,'Annex 4 LDNO charges'!$A$12:$A$202,0))=0,"",INDEX('Annex 4 LDNO charges'!$B$12:$B$202,MATCH($A76,'Annex 4 LDNO charges'!$A$12:$A$202,0))))</f>
        <v>K22</v>
      </c>
      <c r="C76" s="186">
        <f>IFERROR(INDEX('Annex 1 LV, HV and UMS charges'!$C$13:$C$44,MATCH($A76,'Annex 1 LV, HV and UMS charges'!$A$13:$A$44,0)),INDEX('Annex 4 LDNO charges'!$C$12:$C$202,MATCH($A76,'Annex 4 LDNO charges'!$A$12:$A$202,0)))</f>
        <v>0</v>
      </c>
      <c r="D76" s="171"/>
      <c r="E76" s="193">
        <v>0</v>
      </c>
    </row>
    <row r="77" spans="1:5" ht="20.100000000000001" customHeight="1" x14ac:dyDescent="0.2">
      <c r="A77" s="156" t="s">
        <v>274</v>
      </c>
      <c r="B77" s="185" t="str">
        <f>IFERROR(INDEX('Annex 1 LV, HV and UMS charges'!$B$13:$B$44,MATCH($A77,'Annex 1 LV, HV and UMS charges'!$A$13:$A$44,0)),IF(INDEX('Annex 4 LDNO charges'!$B$12:$B$202,MATCH($A77,'Annex 4 LDNO charges'!$A$12:$A$202,0))=0,"",INDEX('Annex 4 LDNO charges'!$B$12:$B$202,MATCH($A77,'Annex 4 LDNO charges'!$A$12:$A$202,0))))</f>
        <v>K23</v>
      </c>
      <c r="C77" s="186">
        <f>IFERROR(INDEX('Annex 1 LV, HV and UMS charges'!$C$13:$C$44,MATCH($A77,'Annex 1 LV, HV and UMS charges'!$A$13:$A$44,0)),INDEX('Annex 4 LDNO charges'!$C$12:$C$202,MATCH($A77,'Annex 4 LDNO charges'!$A$12:$A$202,0)))</f>
        <v>0</v>
      </c>
      <c r="D77" s="171"/>
      <c r="E77" s="193">
        <v>0</v>
      </c>
    </row>
    <row r="78" spans="1:5" ht="20.100000000000001" customHeight="1" x14ac:dyDescent="0.2">
      <c r="A78" s="156" t="s">
        <v>276</v>
      </c>
      <c r="B78" s="185" t="str">
        <f>IFERROR(INDEX('Annex 1 LV, HV and UMS charges'!$B$13:$B$44,MATCH($A78,'Annex 1 LV, HV and UMS charges'!$A$13:$A$44,0)),IF(INDEX('Annex 4 LDNO charges'!$B$12:$B$202,MATCH($A78,'Annex 4 LDNO charges'!$A$12:$A$202,0))=0,"",INDEX('Annex 4 LDNO charges'!$B$12:$B$202,MATCH($A78,'Annex 4 LDNO charges'!$A$12:$A$202,0))))</f>
        <v>K24</v>
      </c>
      <c r="C78" s="186">
        <f>IFERROR(INDEX('Annex 1 LV, HV and UMS charges'!$C$13:$C$44,MATCH($A78,'Annex 1 LV, HV and UMS charges'!$A$13:$A$44,0)),INDEX('Annex 4 LDNO charges'!$C$12:$C$202,MATCH($A78,'Annex 4 LDNO charges'!$A$12:$A$202,0)))</f>
        <v>0</v>
      </c>
      <c r="D78" s="171"/>
      <c r="E78" s="193">
        <v>0</v>
      </c>
    </row>
    <row r="79" spans="1:5" ht="20.100000000000001" customHeight="1" x14ac:dyDescent="0.2">
      <c r="A79" s="156" t="s">
        <v>290</v>
      </c>
      <c r="B79" s="185" t="str">
        <f>IFERROR(INDEX('Annex 1 LV, HV and UMS charges'!$B$13:$B$44,MATCH($A79,'Annex 1 LV, HV and UMS charges'!$A$13:$A$44,0)),IF(INDEX('Annex 4 LDNO charges'!$B$12:$B$202,MATCH($A79,'Annex 4 LDNO charges'!$A$12:$A$202,0))=0,"",INDEX('Annex 4 LDNO charges'!$B$12:$B$202,MATCH($A79,'Annex 4 LDNO charges'!$A$12:$A$202,0))))</f>
        <v>A30</v>
      </c>
      <c r="C79" s="186" t="str">
        <f>IFERROR(INDEX('Annex 1 LV, HV and UMS charges'!$C$13:$C$44,MATCH($A79,'Annex 1 LV, HV and UMS charges'!$A$13:$A$44,0)),INDEX('Annex 4 LDNO charges'!$C$12:$C$202,MATCH($A79,'Annex 4 LDNO charges'!$A$12:$A$202,0)))</f>
        <v>0, 1, 2</v>
      </c>
      <c r="D79" s="193">
        <v>0</v>
      </c>
      <c r="E79" s="193">
        <v>0</v>
      </c>
    </row>
    <row r="80" spans="1:5" ht="20.100000000000001" customHeight="1" x14ac:dyDescent="0.2">
      <c r="A80" s="156" t="s">
        <v>294</v>
      </c>
      <c r="B80" s="185" t="str">
        <f>IFERROR(INDEX('Annex 1 LV, HV and UMS charges'!$B$13:$B$44,MATCH($A80,'Annex 1 LV, HV and UMS charges'!$A$13:$A$44,0)),IF(INDEX('Annex 4 LDNO charges'!$B$12:$B$202,MATCH($A80,'Annex 4 LDNO charges'!$A$12:$A$202,0))=0,"",INDEX('Annex 4 LDNO charges'!$B$12:$B$202,MATCH($A80,'Annex 4 LDNO charges'!$A$12:$A$202,0))))</f>
        <v>C30</v>
      </c>
      <c r="C80" s="186" t="str">
        <f>IFERROR(INDEX('Annex 1 LV, HV and UMS charges'!$C$13:$C$44,MATCH($A80,'Annex 1 LV, HV and UMS charges'!$A$13:$A$44,0)),INDEX('Annex 4 LDNO charges'!$C$12:$C$202,MATCH($A80,'Annex 4 LDNO charges'!$A$12:$A$202,0)))</f>
        <v>0, 3, 4, 5-8</v>
      </c>
      <c r="D80" s="171"/>
      <c r="E80" s="193">
        <v>0</v>
      </c>
    </row>
    <row r="81" spans="1:5" ht="20.100000000000001" customHeight="1" x14ac:dyDescent="0.2">
      <c r="A81" s="156" t="s">
        <v>296</v>
      </c>
      <c r="B81" s="185" t="str">
        <f>IFERROR(INDEX('Annex 1 LV, HV and UMS charges'!$B$13:$B$44,MATCH($A81,'Annex 1 LV, HV and UMS charges'!$A$13:$A$44,0)),IF(INDEX('Annex 4 LDNO charges'!$B$12:$B$202,MATCH($A81,'Annex 4 LDNO charges'!$A$12:$A$202,0))=0,"",INDEX('Annex 4 LDNO charges'!$B$12:$B$202,MATCH($A81,'Annex 4 LDNO charges'!$A$12:$A$202,0))))</f>
        <v>C31</v>
      </c>
      <c r="C81" s="186" t="str">
        <f>IFERROR(INDEX('Annex 1 LV, HV and UMS charges'!$C$13:$C$44,MATCH($A81,'Annex 1 LV, HV and UMS charges'!$A$13:$A$44,0)),INDEX('Annex 4 LDNO charges'!$C$12:$C$202,MATCH($A81,'Annex 4 LDNO charges'!$A$12:$A$202,0)))</f>
        <v>0, 3, 4, 5-8</v>
      </c>
      <c r="D81" s="171"/>
      <c r="E81" s="193">
        <v>0</v>
      </c>
    </row>
    <row r="82" spans="1:5" ht="20.100000000000001" customHeight="1" x14ac:dyDescent="0.2">
      <c r="A82" s="156" t="s">
        <v>298</v>
      </c>
      <c r="B82" s="185" t="str">
        <f>IFERROR(INDEX('Annex 1 LV, HV and UMS charges'!$B$13:$B$44,MATCH($A82,'Annex 1 LV, HV and UMS charges'!$A$13:$A$44,0)),IF(INDEX('Annex 4 LDNO charges'!$B$12:$B$202,MATCH($A82,'Annex 4 LDNO charges'!$A$12:$A$202,0))=0,"",INDEX('Annex 4 LDNO charges'!$B$12:$B$202,MATCH($A82,'Annex 4 LDNO charges'!$A$12:$A$202,0))))</f>
        <v>C32</v>
      </c>
      <c r="C82" s="186" t="str">
        <f>IFERROR(INDEX('Annex 1 LV, HV and UMS charges'!$C$13:$C$44,MATCH($A82,'Annex 1 LV, HV and UMS charges'!$A$13:$A$44,0)),INDEX('Annex 4 LDNO charges'!$C$12:$C$202,MATCH($A82,'Annex 4 LDNO charges'!$A$12:$A$202,0)))</f>
        <v>0, 3, 4, 5-8</v>
      </c>
      <c r="D82" s="171"/>
      <c r="E82" s="193">
        <v>0</v>
      </c>
    </row>
    <row r="83" spans="1:5" ht="20.100000000000001" customHeight="1" x14ac:dyDescent="0.2">
      <c r="A83" s="156" t="s">
        <v>300</v>
      </c>
      <c r="B83" s="185" t="str">
        <f>IFERROR(INDEX('Annex 1 LV, HV and UMS charges'!$B$13:$B$44,MATCH($A83,'Annex 1 LV, HV and UMS charges'!$A$13:$A$44,0)),IF(INDEX('Annex 4 LDNO charges'!$B$12:$B$202,MATCH($A83,'Annex 4 LDNO charges'!$A$12:$A$202,0))=0,"",INDEX('Annex 4 LDNO charges'!$B$12:$B$202,MATCH($A83,'Annex 4 LDNO charges'!$A$12:$A$202,0))))</f>
        <v>C33</v>
      </c>
      <c r="C83" s="186" t="str">
        <f>IFERROR(INDEX('Annex 1 LV, HV and UMS charges'!$C$13:$C$44,MATCH($A83,'Annex 1 LV, HV and UMS charges'!$A$13:$A$44,0)),INDEX('Annex 4 LDNO charges'!$C$12:$C$202,MATCH($A83,'Annex 4 LDNO charges'!$A$12:$A$202,0)))</f>
        <v>0, 3, 4, 5-8</v>
      </c>
      <c r="D83" s="171"/>
      <c r="E83" s="193">
        <v>0</v>
      </c>
    </row>
    <row r="84" spans="1:5" ht="20.100000000000001" customHeight="1" x14ac:dyDescent="0.2">
      <c r="A84" s="156" t="s">
        <v>302</v>
      </c>
      <c r="B84" s="185" t="str">
        <f>IFERROR(INDEX('Annex 1 LV, HV and UMS charges'!$B$13:$B$44,MATCH($A84,'Annex 1 LV, HV and UMS charges'!$A$13:$A$44,0)),IF(INDEX('Annex 4 LDNO charges'!$B$12:$B$202,MATCH($A84,'Annex 4 LDNO charges'!$A$12:$A$202,0))=0,"",INDEX('Annex 4 LDNO charges'!$B$12:$B$202,MATCH($A84,'Annex 4 LDNO charges'!$A$12:$A$202,0))))</f>
        <v>C34</v>
      </c>
      <c r="C84" s="186" t="str">
        <f>IFERROR(INDEX('Annex 1 LV, HV and UMS charges'!$C$13:$C$44,MATCH($A84,'Annex 1 LV, HV and UMS charges'!$A$13:$A$44,0)),INDEX('Annex 4 LDNO charges'!$C$12:$C$202,MATCH($A84,'Annex 4 LDNO charges'!$A$12:$A$202,0)))</f>
        <v>0, 3, 4, 5-8</v>
      </c>
      <c r="D84" s="171"/>
      <c r="E84" s="193">
        <v>0</v>
      </c>
    </row>
    <row r="85" spans="1:5" ht="20.100000000000001" customHeight="1" x14ac:dyDescent="0.2">
      <c r="A85" s="156" t="s">
        <v>306</v>
      </c>
      <c r="B85" s="185" t="str">
        <f>IFERROR(INDEX('Annex 1 LV, HV and UMS charges'!$B$13:$B$44,MATCH($A85,'Annex 1 LV, HV and UMS charges'!$A$13:$A$44,0)),IF(INDEX('Annex 4 LDNO charges'!$B$12:$B$202,MATCH($A85,'Annex 4 LDNO charges'!$A$12:$A$202,0))=0,"",INDEX('Annex 4 LDNO charges'!$B$12:$B$202,MATCH($A85,'Annex 4 LDNO charges'!$A$12:$A$202,0))))</f>
        <v>E30</v>
      </c>
      <c r="C85" s="186">
        <f>IFERROR(INDEX('Annex 1 LV, HV and UMS charges'!$C$13:$C$44,MATCH($A85,'Annex 1 LV, HV and UMS charges'!$A$13:$A$44,0)),INDEX('Annex 4 LDNO charges'!$C$12:$C$202,MATCH($A85,'Annex 4 LDNO charges'!$A$12:$A$202,0)))</f>
        <v>0</v>
      </c>
      <c r="D85" s="171"/>
      <c r="E85" s="193">
        <v>0</v>
      </c>
    </row>
    <row r="86" spans="1:5" ht="20.100000000000001" customHeight="1" x14ac:dyDescent="0.2">
      <c r="A86" s="156" t="s">
        <v>308</v>
      </c>
      <c r="B86" s="185" t="str">
        <f>IFERROR(INDEX('Annex 1 LV, HV and UMS charges'!$B$13:$B$44,MATCH($A86,'Annex 1 LV, HV and UMS charges'!$A$13:$A$44,0)),IF(INDEX('Annex 4 LDNO charges'!$B$12:$B$202,MATCH($A86,'Annex 4 LDNO charges'!$A$12:$A$202,0))=0,"",INDEX('Annex 4 LDNO charges'!$B$12:$B$202,MATCH($A86,'Annex 4 LDNO charges'!$A$12:$A$202,0))))</f>
        <v>E31</v>
      </c>
      <c r="C86" s="186">
        <f>IFERROR(INDEX('Annex 1 LV, HV and UMS charges'!$C$13:$C$44,MATCH($A86,'Annex 1 LV, HV and UMS charges'!$A$13:$A$44,0)),INDEX('Annex 4 LDNO charges'!$C$12:$C$202,MATCH($A86,'Annex 4 LDNO charges'!$A$12:$A$202,0)))</f>
        <v>0</v>
      </c>
      <c r="D86" s="171"/>
      <c r="E86" s="193">
        <v>0</v>
      </c>
    </row>
    <row r="87" spans="1:5" ht="20.100000000000001" customHeight="1" x14ac:dyDescent="0.2">
      <c r="A87" s="156" t="s">
        <v>310</v>
      </c>
      <c r="B87" s="185" t="str">
        <f>IFERROR(INDEX('Annex 1 LV, HV and UMS charges'!$B$13:$B$44,MATCH($A87,'Annex 1 LV, HV and UMS charges'!$A$13:$A$44,0)),IF(INDEX('Annex 4 LDNO charges'!$B$12:$B$202,MATCH($A87,'Annex 4 LDNO charges'!$A$12:$A$202,0))=0,"",INDEX('Annex 4 LDNO charges'!$B$12:$B$202,MATCH($A87,'Annex 4 LDNO charges'!$A$12:$A$202,0))))</f>
        <v>E32</v>
      </c>
      <c r="C87" s="186">
        <f>IFERROR(INDEX('Annex 1 LV, HV and UMS charges'!$C$13:$C$44,MATCH($A87,'Annex 1 LV, HV and UMS charges'!$A$13:$A$44,0)),INDEX('Annex 4 LDNO charges'!$C$12:$C$202,MATCH($A87,'Annex 4 LDNO charges'!$A$12:$A$202,0)))</f>
        <v>0</v>
      </c>
      <c r="D87" s="171"/>
      <c r="E87" s="193">
        <v>0</v>
      </c>
    </row>
    <row r="88" spans="1:5" ht="20.100000000000001" customHeight="1" x14ac:dyDescent="0.2">
      <c r="A88" s="156" t="s">
        <v>312</v>
      </c>
      <c r="B88" s="185" t="str">
        <f>IFERROR(INDEX('Annex 1 LV, HV and UMS charges'!$B$13:$B$44,MATCH($A88,'Annex 1 LV, HV and UMS charges'!$A$13:$A$44,0)),IF(INDEX('Annex 4 LDNO charges'!$B$12:$B$202,MATCH($A88,'Annex 4 LDNO charges'!$A$12:$A$202,0))=0,"",INDEX('Annex 4 LDNO charges'!$B$12:$B$202,MATCH($A88,'Annex 4 LDNO charges'!$A$12:$A$202,0))))</f>
        <v>E33</v>
      </c>
      <c r="C88" s="186">
        <f>IFERROR(INDEX('Annex 1 LV, HV and UMS charges'!$C$13:$C$44,MATCH($A88,'Annex 1 LV, HV and UMS charges'!$A$13:$A$44,0)),INDEX('Annex 4 LDNO charges'!$C$12:$C$202,MATCH($A88,'Annex 4 LDNO charges'!$A$12:$A$202,0)))</f>
        <v>0</v>
      </c>
      <c r="D88" s="171"/>
      <c r="E88" s="193">
        <v>0</v>
      </c>
    </row>
    <row r="89" spans="1:5" ht="20.100000000000001" customHeight="1" x14ac:dyDescent="0.2">
      <c r="A89" s="156" t="s">
        <v>314</v>
      </c>
      <c r="B89" s="185" t="str">
        <f>IFERROR(INDEX('Annex 1 LV, HV and UMS charges'!$B$13:$B$44,MATCH($A89,'Annex 1 LV, HV and UMS charges'!$A$13:$A$44,0)),IF(INDEX('Annex 4 LDNO charges'!$B$12:$B$202,MATCH($A89,'Annex 4 LDNO charges'!$A$12:$A$202,0))=0,"",INDEX('Annex 4 LDNO charges'!$B$12:$B$202,MATCH($A89,'Annex 4 LDNO charges'!$A$12:$A$202,0))))</f>
        <v>E34</v>
      </c>
      <c r="C89" s="186">
        <f>IFERROR(INDEX('Annex 1 LV, HV and UMS charges'!$C$13:$C$44,MATCH($A89,'Annex 1 LV, HV and UMS charges'!$A$13:$A$44,0)),INDEX('Annex 4 LDNO charges'!$C$12:$C$202,MATCH($A89,'Annex 4 LDNO charges'!$A$12:$A$202,0)))</f>
        <v>0</v>
      </c>
      <c r="D89" s="171"/>
      <c r="E89" s="193">
        <v>0</v>
      </c>
    </row>
    <row r="90" spans="1:5" ht="20.100000000000001" customHeight="1" x14ac:dyDescent="0.2">
      <c r="A90" s="156" t="s">
        <v>316</v>
      </c>
      <c r="B90" s="185" t="str">
        <f>IFERROR(INDEX('Annex 1 LV, HV and UMS charges'!$B$13:$B$44,MATCH($A90,'Annex 1 LV, HV and UMS charges'!$A$13:$A$44,0)),IF(INDEX('Annex 4 LDNO charges'!$B$12:$B$202,MATCH($A90,'Annex 4 LDNO charges'!$A$12:$A$202,0))=0,"",INDEX('Annex 4 LDNO charges'!$B$12:$B$202,MATCH($A90,'Annex 4 LDNO charges'!$A$12:$A$202,0))))</f>
        <v>J30</v>
      </c>
      <c r="C90" s="186">
        <f>IFERROR(INDEX('Annex 1 LV, HV and UMS charges'!$C$13:$C$44,MATCH($A90,'Annex 1 LV, HV and UMS charges'!$A$13:$A$44,0)),INDEX('Annex 4 LDNO charges'!$C$12:$C$202,MATCH($A90,'Annex 4 LDNO charges'!$A$12:$A$202,0)))</f>
        <v>0</v>
      </c>
      <c r="D90" s="171"/>
      <c r="E90" s="193">
        <v>0</v>
      </c>
    </row>
    <row r="91" spans="1:5" ht="20.100000000000001" customHeight="1" x14ac:dyDescent="0.2">
      <c r="A91" s="156" t="s">
        <v>318</v>
      </c>
      <c r="B91" s="185" t="str">
        <f>IFERROR(INDEX('Annex 1 LV, HV and UMS charges'!$B$13:$B$44,MATCH($A91,'Annex 1 LV, HV and UMS charges'!$A$13:$A$44,0)),IF(INDEX('Annex 4 LDNO charges'!$B$12:$B$202,MATCH($A91,'Annex 4 LDNO charges'!$A$12:$A$202,0))=0,"",INDEX('Annex 4 LDNO charges'!$B$12:$B$202,MATCH($A91,'Annex 4 LDNO charges'!$A$12:$A$202,0))))</f>
        <v>J31</v>
      </c>
      <c r="C91" s="186">
        <f>IFERROR(INDEX('Annex 1 LV, HV and UMS charges'!$C$13:$C$44,MATCH($A91,'Annex 1 LV, HV and UMS charges'!$A$13:$A$44,0)),INDEX('Annex 4 LDNO charges'!$C$12:$C$202,MATCH($A91,'Annex 4 LDNO charges'!$A$12:$A$202,0)))</f>
        <v>0</v>
      </c>
      <c r="D91" s="171"/>
      <c r="E91" s="193">
        <v>0</v>
      </c>
    </row>
    <row r="92" spans="1:5" ht="20.100000000000001" customHeight="1" x14ac:dyDescent="0.2">
      <c r="A92" s="156" t="s">
        <v>320</v>
      </c>
      <c r="B92" s="185" t="str">
        <f>IFERROR(INDEX('Annex 1 LV, HV and UMS charges'!$B$13:$B$44,MATCH($A92,'Annex 1 LV, HV and UMS charges'!$A$13:$A$44,0)),IF(INDEX('Annex 4 LDNO charges'!$B$12:$B$202,MATCH($A92,'Annex 4 LDNO charges'!$A$12:$A$202,0))=0,"",INDEX('Annex 4 LDNO charges'!$B$12:$B$202,MATCH($A92,'Annex 4 LDNO charges'!$A$12:$A$202,0))))</f>
        <v>J32</v>
      </c>
      <c r="C92" s="186">
        <f>IFERROR(INDEX('Annex 1 LV, HV and UMS charges'!$C$13:$C$44,MATCH($A92,'Annex 1 LV, HV and UMS charges'!$A$13:$A$44,0)),INDEX('Annex 4 LDNO charges'!$C$12:$C$202,MATCH($A92,'Annex 4 LDNO charges'!$A$12:$A$202,0)))</f>
        <v>0</v>
      </c>
      <c r="D92" s="171"/>
      <c r="E92" s="193">
        <v>0</v>
      </c>
    </row>
    <row r="93" spans="1:5" ht="20.100000000000001" customHeight="1" x14ac:dyDescent="0.2">
      <c r="A93" s="156" t="s">
        <v>322</v>
      </c>
      <c r="B93" s="185" t="str">
        <f>IFERROR(INDEX('Annex 1 LV, HV and UMS charges'!$B$13:$B$44,MATCH($A93,'Annex 1 LV, HV and UMS charges'!$A$13:$A$44,0)),IF(INDEX('Annex 4 LDNO charges'!$B$12:$B$202,MATCH($A93,'Annex 4 LDNO charges'!$A$12:$A$202,0))=0,"",INDEX('Annex 4 LDNO charges'!$B$12:$B$202,MATCH($A93,'Annex 4 LDNO charges'!$A$12:$A$202,0))))</f>
        <v>J33</v>
      </c>
      <c r="C93" s="186">
        <f>IFERROR(INDEX('Annex 1 LV, HV and UMS charges'!$C$13:$C$44,MATCH($A93,'Annex 1 LV, HV and UMS charges'!$A$13:$A$44,0)),INDEX('Annex 4 LDNO charges'!$C$12:$C$202,MATCH($A93,'Annex 4 LDNO charges'!$A$12:$A$202,0)))</f>
        <v>0</v>
      </c>
      <c r="D93" s="171"/>
      <c r="E93" s="193">
        <v>0</v>
      </c>
    </row>
    <row r="94" spans="1:5" ht="20.100000000000001" customHeight="1" x14ac:dyDescent="0.2">
      <c r="A94" s="156" t="s">
        <v>324</v>
      </c>
      <c r="B94" s="185" t="str">
        <f>IFERROR(INDEX('Annex 1 LV, HV and UMS charges'!$B$13:$B$44,MATCH($A94,'Annex 1 LV, HV and UMS charges'!$A$13:$A$44,0)),IF(INDEX('Annex 4 LDNO charges'!$B$12:$B$202,MATCH($A94,'Annex 4 LDNO charges'!$A$12:$A$202,0))=0,"",INDEX('Annex 4 LDNO charges'!$B$12:$B$202,MATCH($A94,'Annex 4 LDNO charges'!$A$12:$A$202,0))))</f>
        <v>J34</v>
      </c>
      <c r="C94" s="186">
        <f>IFERROR(INDEX('Annex 1 LV, HV and UMS charges'!$C$13:$C$44,MATCH($A94,'Annex 1 LV, HV and UMS charges'!$A$13:$A$44,0)),INDEX('Annex 4 LDNO charges'!$C$12:$C$202,MATCH($A94,'Annex 4 LDNO charges'!$A$12:$A$202,0)))</f>
        <v>0</v>
      </c>
      <c r="D94" s="171"/>
      <c r="E94" s="193">
        <v>0</v>
      </c>
    </row>
    <row r="95" spans="1:5" ht="20.100000000000001" customHeight="1" x14ac:dyDescent="0.2">
      <c r="A95" s="156" t="s">
        <v>326</v>
      </c>
      <c r="B95" s="185" t="str">
        <f>IFERROR(INDEX('Annex 1 LV, HV and UMS charges'!$B$13:$B$44,MATCH($A95,'Annex 1 LV, HV and UMS charges'!$A$13:$A$44,0)),IF(INDEX('Annex 4 LDNO charges'!$B$12:$B$202,MATCH($A95,'Annex 4 LDNO charges'!$A$12:$A$202,0))=0,"",INDEX('Annex 4 LDNO charges'!$B$12:$B$202,MATCH($A95,'Annex 4 LDNO charges'!$A$12:$A$202,0))))</f>
        <v>K30</v>
      </c>
      <c r="C95" s="186">
        <f>IFERROR(INDEX('Annex 1 LV, HV and UMS charges'!$C$13:$C$44,MATCH($A95,'Annex 1 LV, HV and UMS charges'!$A$13:$A$44,0)),INDEX('Annex 4 LDNO charges'!$C$12:$C$202,MATCH($A95,'Annex 4 LDNO charges'!$A$12:$A$202,0)))</f>
        <v>0</v>
      </c>
      <c r="D95" s="171"/>
      <c r="E95" s="193">
        <v>0</v>
      </c>
    </row>
    <row r="96" spans="1:5" ht="20.100000000000001" customHeight="1" x14ac:dyDescent="0.2">
      <c r="A96" s="156" t="s">
        <v>328</v>
      </c>
      <c r="B96" s="185" t="str">
        <f>IFERROR(INDEX('Annex 1 LV, HV and UMS charges'!$B$13:$B$44,MATCH($A96,'Annex 1 LV, HV and UMS charges'!$A$13:$A$44,0)),IF(INDEX('Annex 4 LDNO charges'!$B$12:$B$202,MATCH($A96,'Annex 4 LDNO charges'!$A$12:$A$202,0))=0,"",INDEX('Annex 4 LDNO charges'!$B$12:$B$202,MATCH($A96,'Annex 4 LDNO charges'!$A$12:$A$202,0))))</f>
        <v>K31</v>
      </c>
      <c r="C96" s="186">
        <f>IFERROR(INDEX('Annex 1 LV, HV and UMS charges'!$C$13:$C$44,MATCH($A96,'Annex 1 LV, HV and UMS charges'!$A$13:$A$44,0)),INDEX('Annex 4 LDNO charges'!$C$12:$C$202,MATCH($A96,'Annex 4 LDNO charges'!$A$12:$A$202,0)))</f>
        <v>0</v>
      </c>
      <c r="D96" s="171"/>
      <c r="E96" s="193">
        <v>0</v>
      </c>
    </row>
    <row r="97" spans="1:5" ht="20.100000000000001" customHeight="1" x14ac:dyDescent="0.2">
      <c r="A97" s="156" t="s">
        <v>330</v>
      </c>
      <c r="B97" s="185" t="str">
        <f>IFERROR(INDEX('Annex 1 LV, HV and UMS charges'!$B$13:$B$44,MATCH($A97,'Annex 1 LV, HV and UMS charges'!$A$13:$A$44,0)),IF(INDEX('Annex 4 LDNO charges'!$B$12:$B$202,MATCH($A97,'Annex 4 LDNO charges'!$A$12:$A$202,0))=0,"",INDEX('Annex 4 LDNO charges'!$B$12:$B$202,MATCH($A97,'Annex 4 LDNO charges'!$A$12:$A$202,0))))</f>
        <v>K32</v>
      </c>
      <c r="C97" s="186">
        <f>IFERROR(INDEX('Annex 1 LV, HV and UMS charges'!$C$13:$C$44,MATCH($A97,'Annex 1 LV, HV and UMS charges'!$A$13:$A$44,0)),INDEX('Annex 4 LDNO charges'!$C$12:$C$202,MATCH($A97,'Annex 4 LDNO charges'!$A$12:$A$202,0)))</f>
        <v>0</v>
      </c>
      <c r="D97" s="171"/>
      <c r="E97" s="193">
        <v>0</v>
      </c>
    </row>
    <row r="98" spans="1:5" ht="20.100000000000001" customHeight="1" x14ac:dyDescent="0.2">
      <c r="A98" s="156" t="s">
        <v>332</v>
      </c>
      <c r="B98" s="185" t="str">
        <f>IFERROR(INDEX('Annex 1 LV, HV and UMS charges'!$B$13:$B$44,MATCH($A98,'Annex 1 LV, HV and UMS charges'!$A$13:$A$44,0)),IF(INDEX('Annex 4 LDNO charges'!$B$12:$B$202,MATCH($A98,'Annex 4 LDNO charges'!$A$12:$A$202,0))=0,"",INDEX('Annex 4 LDNO charges'!$B$12:$B$202,MATCH($A98,'Annex 4 LDNO charges'!$A$12:$A$202,0))))</f>
        <v>K33</v>
      </c>
      <c r="C98" s="186">
        <f>IFERROR(INDEX('Annex 1 LV, HV and UMS charges'!$C$13:$C$44,MATCH($A98,'Annex 1 LV, HV and UMS charges'!$A$13:$A$44,0)),INDEX('Annex 4 LDNO charges'!$C$12:$C$202,MATCH($A98,'Annex 4 LDNO charges'!$A$12:$A$202,0)))</f>
        <v>0</v>
      </c>
      <c r="D98" s="171"/>
      <c r="E98" s="193">
        <v>0</v>
      </c>
    </row>
    <row r="99" spans="1:5" ht="20.100000000000001" customHeight="1" x14ac:dyDescent="0.2">
      <c r="A99" s="156" t="s">
        <v>334</v>
      </c>
      <c r="B99" s="185" t="str">
        <f>IFERROR(INDEX('Annex 1 LV, HV and UMS charges'!$B$13:$B$44,MATCH($A99,'Annex 1 LV, HV and UMS charges'!$A$13:$A$44,0)),IF(INDEX('Annex 4 LDNO charges'!$B$12:$B$202,MATCH($A99,'Annex 4 LDNO charges'!$A$12:$A$202,0))=0,"",INDEX('Annex 4 LDNO charges'!$B$12:$B$202,MATCH($A99,'Annex 4 LDNO charges'!$A$12:$A$202,0))))</f>
        <v>K34</v>
      </c>
      <c r="C99" s="186">
        <f>IFERROR(INDEX('Annex 1 LV, HV and UMS charges'!$C$13:$C$44,MATCH($A99,'Annex 1 LV, HV and UMS charges'!$A$13:$A$44,0)),INDEX('Annex 4 LDNO charges'!$C$12:$C$202,MATCH($A99,'Annex 4 LDNO charges'!$A$12:$A$202,0)))</f>
        <v>0</v>
      </c>
      <c r="D99" s="171"/>
      <c r="E99" s="193">
        <v>0</v>
      </c>
    </row>
    <row r="100" spans="1:5" ht="20.100000000000001" customHeight="1" x14ac:dyDescent="0.2">
      <c r="A100" s="156" t="s">
        <v>348</v>
      </c>
      <c r="B100" s="185" t="str">
        <f>IFERROR(INDEX('Annex 1 LV, HV and UMS charges'!$B$13:$B$44,MATCH($A100,'Annex 1 LV, HV and UMS charges'!$A$13:$A$44,0)),IF(INDEX('Annex 4 LDNO charges'!$B$12:$B$202,MATCH($A100,'Annex 4 LDNO charges'!$A$12:$A$202,0))=0,"",INDEX('Annex 4 LDNO charges'!$B$12:$B$202,MATCH($A100,'Annex 4 LDNO charges'!$A$12:$A$202,0))))</f>
        <v>A40</v>
      </c>
      <c r="C100" s="186" t="str">
        <f>IFERROR(INDEX('Annex 1 LV, HV and UMS charges'!$C$13:$C$44,MATCH($A100,'Annex 1 LV, HV and UMS charges'!$A$13:$A$44,0)),INDEX('Annex 4 LDNO charges'!$C$12:$C$202,MATCH($A100,'Annex 4 LDNO charges'!$A$12:$A$202,0)))</f>
        <v>0, 1, 2</v>
      </c>
      <c r="D100" s="193">
        <v>0</v>
      </c>
      <c r="E100" s="193">
        <v>0</v>
      </c>
    </row>
    <row r="101" spans="1:5" ht="20.100000000000001" customHeight="1" x14ac:dyDescent="0.2">
      <c r="A101" s="156" t="s">
        <v>352</v>
      </c>
      <c r="B101" s="185" t="str">
        <f>IFERROR(INDEX('Annex 1 LV, HV and UMS charges'!$B$13:$B$44,MATCH($A101,'Annex 1 LV, HV and UMS charges'!$A$13:$A$44,0)),IF(INDEX('Annex 4 LDNO charges'!$B$12:$B$202,MATCH($A101,'Annex 4 LDNO charges'!$A$12:$A$202,0))=0,"",INDEX('Annex 4 LDNO charges'!$B$12:$B$202,MATCH($A101,'Annex 4 LDNO charges'!$A$12:$A$202,0))))</f>
        <v>C40</v>
      </c>
      <c r="C101" s="186" t="str">
        <f>IFERROR(INDEX('Annex 1 LV, HV and UMS charges'!$C$13:$C$44,MATCH($A101,'Annex 1 LV, HV and UMS charges'!$A$13:$A$44,0)),INDEX('Annex 4 LDNO charges'!$C$12:$C$202,MATCH($A101,'Annex 4 LDNO charges'!$A$12:$A$202,0)))</f>
        <v>0, 3, 4, 5-8</v>
      </c>
      <c r="D101" s="171"/>
      <c r="E101" s="193">
        <v>0</v>
      </c>
    </row>
    <row r="102" spans="1:5" ht="20.100000000000001" customHeight="1" x14ac:dyDescent="0.2">
      <c r="A102" s="156" t="s">
        <v>354</v>
      </c>
      <c r="B102" s="185" t="str">
        <f>IFERROR(INDEX('Annex 1 LV, HV and UMS charges'!$B$13:$B$44,MATCH($A102,'Annex 1 LV, HV and UMS charges'!$A$13:$A$44,0)),IF(INDEX('Annex 4 LDNO charges'!$B$12:$B$202,MATCH($A102,'Annex 4 LDNO charges'!$A$12:$A$202,0))=0,"",INDEX('Annex 4 LDNO charges'!$B$12:$B$202,MATCH($A102,'Annex 4 LDNO charges'!$A$12:$A$202,0))))</f>
        <v>C41</v>
      </c>
      <c r="C102" s="186" t="str">
        <f>IFERROR(INDEX('Annex 1 LV, HV and UMS charges'!$C$13:$C$44,MATCH($A102,'Annex 1 LV, HV and UMS charges'!$A$13:$A$44,0)),INDEX('Annex 4 LDNO charges'!$C$12:$C$202,MATCH($A102,'Annex 4 LDNO charges'!$A$12:$A$202,0)))</f>
        <v>0, 3, 4, 5-8</v>
      </c>
      <c r="D102" s="171"/>
      <c r="E102" s="193">
        <v>0</v>
      </c>
    </row>
    <row r="103" spans="1:5" ht="20.100000000000001" customHeight="1" x14ac:dyDescent="0.2">
      <c r="A103" s="156" t="s">
        <v>356</v>
      </c>
      <c r="B103" s="185" t="str">
        <f>IFERROR(INDEX('Annex 1 LV, HV and UMS charges'!$B$13:$B$44,MATCH($A103,'Annex 1 LV, HV and UMS charges'!$A$13:$A$44,0)),IF(INDEX('Annex 4 LDNO charges'!$B$12:$B$202,MATCH($A103,'Annex 4 LDNO charges'!$A$12:$A$202,0))=0,"",INDEX('Annex 4 LDNO charges'!$B$12:$B$202,MATCH($A103,'Annex 4 LDNO charges'!$A$12:$A$202,0))))</f>
        <v>C42</v>
      </c>
      <c r="C103" s="186" t="str">
        <f>IFERROR(INDEX('Annex 1 LV, HV and UMS charges'!$C$13:$C$44,MATCH($A103,'Annex 1 LV, HV and UMS charges'!$A$13:$A$44,0)),INDEX('Annex 4 LDNO charges'!$C$12:$C$202,MATCH($A103,'Annex 4 LDNO charges'!$A$12:$A$202,0)))</f>
        <v>0, 3, 4, 5-8</v>
      </c>
      <c r="D103" s="171"/>
      <c r="E103" s="193">
        <v>0</v>
      </c>
    </row>
    <row r="104" spans="1:5" ht="20.100000000000001" customHeight="1" x14ac:dyDescent="0.2">
      <c r="A104" s="156" t="s">
        <v>358</v>
      </c>
      <c r="B104" s="185" t="str">
        <f>IFERROR(INDEX('Annex 1 LV, HV and UMS charges'!$B$13:$B$44,MATCH($A104,'Annex 1 LV, HV and UMS charges'!$A$13:$A$44,0)),IF(INDEX('Annex 4 LDNO charges'!$B$12:$B$202,MATCH($A104,'Annex 4 LDNO charges'!$A$12:$A$202,0))=0,"",INDEX('Annex 4 LDNO charges'!$B$12:$B$202,MATCH($A104,'Annex 4 LDNO charges'!$A$12:$A$202,0))))</f>
        <v>C43</v>
      </c>
      <c r="C104" s="186" t="str">
        <f>IFERROR(INDEX('Annex 1 LV, HV and UMS charges'!$C$13:$C$44,MATCH($A104,'Annex 1 LV, HV and UMS charges'!$A$13:$A$44,0)),INDEX('Annex 4 LDNO charges'!$C$12:$C$202,MATCH($A104,'Annex 4 LDNO charges'!$A$12:$A$202,0)))</f>
        <v>0, 3, 4, 5-8</v>
      </c>
      <c r="D104" s="171"/>
      <c r="E104" s="193">
        <v>0</v>
      </c>
    </row>
    <row r="105" spans="1:5" ht="20.100000000000001" customHeight="1" x14ac:dyDescent="0.2">
      <c r="A105" s="156" t="s">
        <v>360</v>
      </c>
      <c r="B105" s="185" t="str">
        <f>IFERROR(INDEX('Annex 1 LV, HV and UMS charges'!$B$13:$B$44,MATCH($A105,'Annex 1 LV, HV and UMS charges'!$A$13:$A$44,0)),IF(INDEX('Annex 4 LDNO charges'!$B$12:$B$202,MATCH($A105,'Annex 4 LDNO charges'!$A$12:$A$202,0))=0,"",INDEX('Annex 4 LDNO charges'!$B$12:$B$202,MATCH($A105,'Annex 4 LDNO charges'!$A$12:$A$202,0))))</f>
        <v>C44</v>
      </c>
      <c r="C105" s="186" t="str">
        <f>IFERROR(INDEX('Annex 1 LV, HV and UMS charges'!$C$13:$C$44,MATCH($A105,'Annex 1 LV, HV and UMS charges'!$A$13:$A$44,0)),INDEX('Annex 4 LDNO charges'!$C$12:$C$202,MATCH($A105,'Annex 4 LDNO charges'!$A$12:$A$202,0)))</f>
        <v>0, 3, 4, 5-8</v>
      </c>
      <c r="D105" s="171"/>
      <c r="E105" s="193">
        <v>0</v>
      </c>
    </row>
    <row r="106" spans="1:5" ht="20.100000000000001" customHeight="1" x14ac:dyDescent="0.2">
      <c r="A106" s="156" t="s">
        <v>364</v>
      </c>
      <c r="B106" s="185" t="str">
        <f>IFERROR(INDEX('Annex 1 LV, HV and UMS charges'!$B$13:$B$44,MATCH($A106,'Annex 1 LV, HV and UMS charges'!$A$13:$A$44,0)),IF(INDEX('Annex 4 LDNO charges'!$B$12:$B$202,MATCH($A106,'Annex 4 LDNO charges'!$A$12:$A$202,0))=0,"",INDEX('Annex 4 LDNO charges'!$B$12:$B$202,MATCH($A106,'Annex 4 LDNO charges'!$A$12:$A$202,0))))</f>
        <v>E40</v>
      </c>
      <c r="C106" s="186">
        <f>IFERROR(INDEX('Annex 1 LV, HV and UMS charges'!$C$13:$C$44,MATCH($A106,'Annex 1 LV, HV and UMS charges'!$A$13:$A$44,0)),INDEX('Annex 4 LDNO charges'!$C$12:$C$202,MATCH($A106,'Annex 4 LDNO charges'!$A$12:$A$202,0)))</f>
        <v>0</v>
      </c>
      <c r="D106" s="171"/>
      <c r="E106" s="193">
        <v>0</v>
      </c>
    </row>
    <row r="107" spans="1:5" ht="20.100000000000001" customHeight="1" x14ac:dyDescent="0.2">
      <c r="A107" s="156" t="s">
        <v>366</v>
      </c>
      <c r="B107" s="185" t="str">
        <f>IFERROR(INDEX('Annex 1 LV, HV and UMS charges'!$B$13:$B$44,MATCH($A107,'Annex 1 LV, HV and UMS charges'!$A$13:$A$44,0)),IF(INDEX('Annex 4 LDNO charges'!$B$12:$B$202,MATCH($A107,'Annex 4 LDNO charges'!$A$12:$A$202,0))=0,"",INDEX('Annex 4 LDNO charges'!$B$12:$B$202,MATCH($A107,'Annex 4 LDNO charges'!$A$12:$A$202,0))))</f>
        <v>E41</v>
      </c>
      <c r="C107" s="186">
        <f>IFERROR(INDEX('Annex 1 LV, HV and UMS charges'!$C$13:$C$44,MATCH($A107,'Annex 1 LV, HV and UMS charges'!$A$13:$A$44,0)),INDEX('Annex 4 LDNO charges'!$C$12:$C$202,MATCH($A107,'Annex 4 LDNO charges'!$A$12:$A$202,0)))</f>
        <v>0</v>
      </c>
      <c r="D107" s="171"/>
      <c r="E107" s="193">
        <v>0</v>
      </c>
    </row>
    <row r="108" spans="1:5" ht="20.100000000000001" customHeight="1" x14ac:dyDescent="0.2">
      <c r="A108" s="156" t="s">
        <v>368</v>
      </c>
      <c r="B108" s="185" t="str">
        <f>IFERROR(INDEX('Annex 1 LV, HV and UMS charges'!$B$13:$B$44,MATCH($A108,'Annex 1 LV, HV and UMS charges'!$A$13:$A$44,0)),IF(INDEX('Annex 4 LDNO charges'!$B$12:$B$202,MATCH($A108,'Annex 4 LDNO charges'!$A$12:$A$202,0))=0,"",INDEX('Annex 4 LDNO charges'!$B$12:$B$202,MATCH($A108,'Annex 4 LDNO charges'!$A$12:$A$202,0))))</f>
        <v>E42</v>
      </c>
      <c r="C108" s="186">
        <f>IFERROR(INDEX('Annex 1 LV, HV and UMS charges'!$C$13:$C$44,MATCH($A108,'Annex 1 LV, HV and UMS charges'!$A$13:$A$44,0)),INDEX('Annex 4 LDNO charges'!$C$12:$C$202,MATCH($A108,'Annex 4 LDNO charges'!$A$12:$A$202,0)))</f>
        <v>0</v>
      </c>
      <c r="D108" s="171"/>
      <c r="E108" s="193">
        <v>0</v>
      </c>
    </row>
    <row r="109" spans="1:5" ht="20.100000000000001" customHeight="1" x14ac:dyDescent="0.2">
      <c r="A109" s="156" t="s">
        <v>370</v>
      </c>
      <c r="B109" s="185" t="str">
        <f>IFERROR(INDEX('Annex 1 LV, HV and UMS charges'!$B$13:$B$44,MATCH($A109,'Annex 1 LV, HV and UMS charges'!$A$13:$A$44,0)),IF(INDEX('Annex 4 LDNO charges'!$B$12:$B$202,MATCH($A109,'Annex 4 LDNO charges'!$A$12:$A$202,0))=0,"",INDEX('Annex 4 LDNO charges'!$B$12:$B$202,MATCH($A109,'Annex 4 LDNO charges'!$A$12:$A$202,0))))</f>
        <v>E43</v>
      </c>
      <c r="C109" s="186">
        <f>IFERROR(INDEX('Annex 1 LV, HV and UMS charges'!$C$13:$C$44,MATCH($A109,'Annex 1 LV, HV and UMS charges'!$A$13:$A$44,0)),INDEX('Annex 4 LDNO charges'!$C$12:$C$202,MATCH($A109,'Annex 4 LDNO charges'!$A$12:$A$202,0)))</f>
        <v>0</v>
      </c>
      <c r="D109" s="171"/>
      <c r="E109" s="193">
        <v>0</v>
      </c>
    </row>
    <row r="110" spans="1:5" ht="20.100000000000001" customHeight="1" x14ac:dyDescent="0.2">
      <c r="A110" s="156" t="s">
        <v>372</v>
      </c>
      <c r="B110" s="185" t="str">
        <f>IFERROR(INDEX('Annex 1 LV, HV and UMS charges'!$B$13:$B$44,MATCH($A110,'Annex 1 LV, HV and UMS charges'!$A$13:$A$44,0)),IF(INDEX('Annex 4 LDNO charges'!$B$12:$B$202,MATCH($A110,'Annex 4 LDNO charges'!$A$12:$A$202,0))=0,"",INDEX('Annex 4 LDNO charges'!$B$12:$B$202,MATCH($A110,'Annex 4 LDNO charges'!$A$12:$A$202,0))))</f>
        <v>E44</v>
      </c>
      <c r="C110" s="186">
        <f>IFERROR(INDEX('Annex 1 LV, HV and UMS charges'!$C$13:$C$44,MATCH($A110,'Annex 1 LV, HV and UMS charges'!$A$13:$A$44,0)),INDEX('Annex 4 LDNO charges'!$C$12:$C$202,MATCH($A110,'Annex 4 LDNO charges'!$A$12:$A$202,0)))</f>
        <v>0</v>
      </c>
      <c r="D110" s="171"/>
      <c r="E110" s="193">
        <v>0</v>
      </c>
    </row>
    <row r="111" spans="1:5" ht="20.100000000000001" customHeight="1" x14ac:dyDescent="0.2">
      <c r="A111" s="156" t="s">
        <v>374</v>
      </c>
      <c r="B111" s="185" t="str">
        <f>IFERROR(INDEX('Annex 1 LV, HV and UMS charges'!$B$13:$B$44,MATCH($A111,'Annex 1 LV, HV and UMS charges'!$A$13:$A$44,0)),IF(INDEX('Annex 4 LDNO charges'!$B$12:$B$202,MATCH($A111,'Annex 4 LDNO charges'!$A$12:$A$202,0))=0,"",INDEX('Annex 4 LDNO charges'!$B$12:$B$202,MATCH($A111,'Annex 4 LDNO charges'!$A$12:$A$202,0))))</f>
        <v>J40</v>
      </c>
      <c r="C111" s="186">
        <f>IFERROR(INDEX('Annex 1 LV, HV and UMS charges'!$C$13:$C$44,MATCH($A111,'Annex 1 LV, HV and UMS charges'!$A$13:$A$44,0)),INDEX('Annex 4 LDNO charges'!$C$12:$C$202,MATCH($A111,'Annex 4 LDNO charges'!$A$12:$A$202,0)))</f>
        <v>0</v>
      </c>
      <c r="D111" s="171"/>
      <c r="E111" s="193">
        <v>0</v>
      </c>
    </row>
    <row r="112" spans="1:5" ht="20.100000000000001" customHeight="1" x14ac:dyDescent="0.2">
      <c r="A112" s="156" t="s">
        <v>376</v>
      </c>
      <c r="B112" s="185" t="str">
        <f>IFERROR(INDEX('Annex 1 LV, HV and UMS charges'!$B$13:$B$44,MATCH($A112,'Annex 1 LV, HV and UMS charges'!$A$13:$A$44,0)),IF(INDEX('Annex 4 LDNO charges'!$B$12:$B$202,MATCH($A112,'Annex 4 LDNO charges'!$A$12:$A$202,0))=0,"",INDEX('Annex 4 LDNO charges'!$B$12:$B$202,MATCH($A112,'Annex 4 LDNO charges'!$A$12:$A$202,0))))</f>
        <v>J41</v>
      </c>
      <c r="C112" s="186">
        <f>IFERROR(INDEX('Annex 1 LV, HV and UMS charges'!$C$13:$C$44,MATCH($A112,'Annex 1 LV, HV and UMS charges'!$A$13:$A$44,0)),INDEX('Annex 4 LDNO charges'!$C$12:$C$202,MATCH($A112,'Annex 4 LDNO charges'!$A$12:$A$202,0)))</f>
        <v>0</v>
      </c>
      <c r="D112" s="171"/>
      <c r="E112" s="193">
        <v>0</v>
      </c>
    </row>
    <row r="113" spans="1:5" ht="20.100000000000001" customHeight="1" x14ac:dyDescent="0.2">
      <c r="A113" s="156" t="s">
        <v>378</v>
      </c>
      <c r="B113" s="185" t="str">
        <f>IFERROR(INDEX('Annex 1 LV, HV and UMS charges'!$B$13:$B$44,MATCH($A113,'Annex 1 LV, HV and UMS charges'!$A$13:$A$44,0)),IF(INDEX('Annex 4 LDNO charges'!$B$12:$B$202,MATCH($A113,'Annex 4 LDNO charges'!$A$12:$A$202,0))=0,"",INDEX('Annex 4 LDNO charges'!$B$12:$B$202,MATCH($A113,'Annex 4 LDNO charges'!$A$12:$A$202,0))))</f>
        <v>J42</v>
      </c>
      <c r="C113" s="186">
        <f>IFERROR(INDEX('Annex 1 LV, HV and UMS charges'!$C$13:$C$44,MATCH($A113,'Annex 1 LV, HV and UMS charges'!$A$13:$A$44,0)),INDEX('Annex 4 LDNO charges'!$C$12:$C$202,MATCH($A113,'Annex 4 LDNO charges'!$A$12:$A$202,0)))</f>
        <v>0</v>
      </c>
      <c r="D113" s="171"/>
      <c r="E113" s="193">
        <v>0</v>
      </c>
    </row>
    <row r="114" spans="1:5" ht="20.100000000000001" customHeight="1" x14ac:dyDescent="0.2">
      <c r="A114" s="156" t="s">
        <v>380</v>
      </c>
      <c r="B114" s="185" t="str">
        <f>IFERROR(INDEX('Annex 1 LV, HV and UMS charges'!$B$13:$B$44,MATCH($A114,'Annex 1 LV, HV and UMS charges'!$A$13:$A$44,0)),IF(INDEX('Annex 4 LDNO charges'!$B$12:$B$202,MATCH($A114,'Annex 4 LDNO charges'!$A$12:$A$202,0))=0,"",INDEX('Annex 4 LDNO charges'!$B$12:$B$202,MATCH($A114,'Annex 4 LDNO charges'!$A$12:$A$202,0))))</f>
        <v>J43</v>
      </c>
      <c r="C114" s="186">
        <f>IFERROR(INDEX('Annex 1 LV, HV and UMS charges'!$C$13:$C$44,MATCH($A114,'Annex 1 LV, HV and UMS charges'!$A$13:$A$44,0)),INDEX('Annex 4 LDNO charges'!$C$12:$C$202,MATCH($A114,'Annex 4 LDNO charges'!$A$12:$A$202,0)))</f>
        <v>0</v>
      </c>
      <c r="D114" s="171"/>
      <c r="E114" s="193">
        <v>0</v>
      </c>
    </row>
    <row r="115" spans="1:5" ht="20.100000000000001" customHeight="1" x14ac:dyDescent="0.2">
      <c r="A115" s="156" t="s">
        <v>382</v>
      </c>
      <c r="B115" s="185" t="str">
        <f>IFERROR(INDEX('Annex 1 LV, HV and UMS charges'!$B$13:$B$44,MATCH($A115,'Annex 1 LV, HV and UMS charges'!$A$13:$A$44,0)),IF(INDEX('Annex 4 LDNO charges'!$B$12:$B$202,MATCH($A115,'Annex 4 LDNO charges'!$A$12:$A$202,0))=0,"",INDEX('Annex 4 LDNO charges'!$B$12:$B$202,MATCH($A115,'Annex 4 LDNO charges'!$A$12:$A$202,0))))</f>
        <v>J44</v>
      </c>
      <c r="C115" s="186">
        <f>IFERROR(INDEX('Annex 1 LV, HV and UMS charges'!$C$13:$C$44,MATCH($A115,'Annex 1 LV, HV and UMS charges'!$A$13:$A$44,0)),INDEX('Annex 4 LDNO charges'!$C$12:$C$202,MATCH($A115,'Annex 4 LDNO charges'!$A$12:$A$202,0)))</f>
        <v>0</v>
      </c>
      <c r="D115" s="171"/>
      <c r="E115" s="193">
        <v>0</v>
      </c>
    </row>
    <row r="116" spans="1:5" ht="20.100000000000001" customHeight="1" x14ac:dyDescent="0.2">
      <c r="A116" s="156" t="s">
        <v>384</v>
      </c>
      <c r="B116" s="185" t="str">
        <f>IFERROR(INDEX('Annex 1 LV, HV and UMS charges'!$B$13:$B$44,MATCH($A116,'Annex 1 LV, HV and UMS charges'!$A$13:$A$44,0)),IF(INDEX('Annex 4 LDNO charges'!$B$12:$B$202,MATCH($A116,'Annex 4 LDNO charges'!$A$12:$A$202,0))=0,"",INDEX('Annex 4 LDNO charges'!$B$12:$B$202,MATCH($A116,'Annex 4 LDNO charges'!$A$12:$A$202,0))))</f>
        <v>K40</v>
      </c>
      <c r="C116" s="186">
        <f>IFERROR(INDEX('Annex 1 LV, HV and UMS charges'!$C$13:$C$44,MATCH($A116,'Annex 1 LV, HV and UMS charges'!$A$13:$A$44,0)),INDEX('Annex 4 LDNO charges'!$C$12:$C$202,MATCH($A116,'Annex 4 LDNO charges'!$A$12:$A$202,0)))</f>
        <v>0</v>
      </c>
      <c r="D116" s="171"/>
      <c r="E116" s="193">
        <v>0</v>
      </c>
    </row>
    <row r="117" spans="1:5" ht="20.100000000000001" customHeight="1" x14ac:dyDescent="0.2">
      <c r="A117" s="156" t="s">
        <v>386</v>
      </c>
      <c r="B117" s="185" t="str">
        <f>IFERROR(INDEX('Annex 1 LV, HV and UMS charges'!$B$13:$B$44,MATCH($A117,'Annex 1 LV, HV and UMS charges'!$A$13:$A$44,0)),IF(INDEX('Annex 4 LDNO charges'!$B$12:$B$202,MATCH($A117,'Annex 4 LDNO charges'!$A$12:$A$202,0))=0,"",INDEX('Annex 4 LDNO charges'!$B$12:$B$202,MATCH($A117,'Annex 4 LDNO charges'!$A$12:$A$202,0))))</f>
        <v>K41</v>
      </c>
      <c r="C117" s="186">
        <f>IFERROR(INDEX('Annex 1 LV, HV and UMS charges'!$C$13:$C$44,MATCH($A117,'Annex 1 LV, HV and UMS charges'!$A$13:$A$44,0)),INDEX('Annex 4 LDNO charges'!$C$12:$C$202,MATCH($A117,'Annex 4 LDNO charges'!$A$12:$A$202,0)))</f>
        <v>0</v>
      </c>
      <c r="D117" s="171"/>
      <c r="E117" s="193">
        <v>0</v>
      </c>
    </row>
    <row r="118" spans="1:5" ht="20.100000000000001" customHeight="1" x14ac:dyDescent="0.2">
      <c r="A118" s="156" t="s">
        <v>388</v>
      </c>
      <c r="B118" s="185" t="str">
        <f>IFERROR(INDEX('Annex 1 LV, HV and UMS charges'!$B$13:$B$44,MATCH($A118,'Annex 1 LV, HV and UMS charges'!$A$13:$A$44,0)),IF(INDEX('Annex 4 LDNO charges'!$B$12:$B$202,MATCH($A118,'Annex 4 LDNO charges'!$A$12:$A$202,0))=0,"",INDEX('Annex 4 LDNO charges'!$B$12:$B$202,MATCH($A118,'Annex 4 LDNO charges'!$A$12:$A$202,0))))</f>
        <v>K42</v>
      </c>
      <c r="C118" s="186">
        <f>IFERROR(INDEX('Annex 1 LV, HV and UMS charges'!$C$13:$C$44,MATCH($A118,'Annex 1 LV, HV and UMS charges'!$A$13:$A$44,0)),INDEX('Annex 4 LDNO charges'!$C$12:$C$202,MATCH($A118,'Annex 4 LDNO charges'!$A$12:$A$202,0)))</f>
        <v>0</v>
      </c>
      <c r="D118" s="171"/>
      <c r="E118" s="193">
        <v>0</v>
      </c>
    </row>
    <row r="119" spans="1:5" ht="20.100000000000001" customHeight="1" x14ac:dyDescent="0.2">
      <c r="A119" s="156" t="s">
        <v>390</v>
      </c>
      <c r="B119" s="185" t="str">
        <f>IFERROR(INDEX('Annex 1 LV, HV and UMS charges'!$B$13:$B$44,MATCH($A119,'Annex 1 LV, HV and UMS charges'!$A$13:$A$44,0)),IF(INDEX('Annex 4 LDNO charges'!$B$12:$B$202,MATCH($A119,'Annex 4 LDNO charges'!$A$12:$A$202,0))=0,"",INDEX('Annex 4 LDNO charges'!$B$12:$B$202,MATCH($A119,'Annex 4 LDNO charges'!$A$12:$A$202,0))))</f>
        <v>K43</v>
      </c>
      <c r="C119" s="186">
        <f>IFERROR(INDEX('Annex 1 LV, HV and UMS charges'!$C$13:$C$44,MATCH($A119,'Annex 1 LV, HV and UMS charges'!$A$13:$A$44,0)),INDEX('Annex 4 LDNO charges'!$C$12:$C$202,MATCH($A119,'Annex 4 LDNO charges'!$A$12:$A$202,0)))</f>
        <v>0</v>
      </c>
      <c r="D119" s="171"/>
      <c r="E119" s="193">
        <v>0</v>
      </c>
    </row>
    <row r="120" spans="1:5" ht="20.100000000000001" customHeight="1" x14ac:dyDescent="0.2">
      <c r="A120" s="156" t="s">
        <v>392</v>
      </c>
      <c r="B120" s="185" t="str">
        <f>IFERROR(INDEX('Annex 1 LV, HV and UMS charges'!$B$13:$B$44,MATCH($A120,'Annex 1 LV, HV and UMS charges'!$A$13:$A$44,0)),IF(INDEX('Annex 4 LDNO charges'!$B$12:$B$202,MATCH($A120,'Annex 4 LDNO charges'!$A$12:$A$202,0))=0,"",INDEX('Annex 4 LDNO charges'!$B$12:$B$202,MATCH($A120,'Annex 4 LDNO charges'!$A$12:$A$202,0))))</f>
        <v>K44</v>
      </c>
      <c r="C120" s="186">
        <f>IFERROR(INDEX('Annex 1 LV, HV and UMS charges'!$C$13:$C$44,MATCH($A120,'Annex 1 LV, HV and UMS charges'!$A$13:$A$44,0)),INDEX('Annex 4 LDNO charges'!$C$12:$C$202,MATCH($A120,'Annex 4 LDNO charges'!$A$12:$A$202,0)))</f>
        <v>0</v>
      </c>
      <c r="D120" s="171"/>
      <c r="E120" s="193">
        <v>0</v>
      </c>
    </row>
    <row r="121" spans="1:5" ht="20.100000000000001" customHeight="1" x14ac:dyDescent="0.2">
      <c r="A121" s="156" t="s">
        <v>406</v>
      </c>
      <c r="B121" s="185" t="str">
        <f>IFERROR(INDEX('Annex 1 LV, HV and UMS charges'!$B$13:$B$44,MATCH($A121,'Annex 1 LV, HV and UMS charges'!$A$13:$A$44,0)),IF(INDEX('Annex 4 LDNO charges'!$B$12:$B$202,MATCH($A121,'Annex 4 LDNO charges'!$A$12:$A$202,0))=0,"",INDEX('Annex 4 LDNO charges'!$B$12:$B$202,MATCH($A121,'Annex 4 LDNO charges'!$A$12:$A$202,0))))</f>
        <v>A50</v>
      </c>
      <c r="C121" s="186" t="str">
        <f>IFERROR(INDEX('Annex 1 LV, HV and UMS charges'!$C$13:$C$44,MATCH($A121,'Annex 1 LV, HV and UMS charges'!$A$13:$A$44,0)),INDEX('Annex 4 LDNO charges'!$C$12:$C$202,MATCH($A121,'Annex 4 LDNO charges'!$A$12:$A$202,0)))</f>
        <v>0, 1, 2</v>
      </c>
      <c r="D121" s="193">
        <v>0</v>
      </c>
      <c r="E121" s="193">
        <v>0</v>
      </c>
    </row>
    <row r="122" spans="1:5" ht="20.100000000000001" customHeight="1" x14ac:dyDescent="0.2">
      <c r="A122" s="156" t="s">
        <v>410</v>
      </c>
      <c r="B122" s="185" t="str">
        <f>IFERROR(INDEX('Annex 1 LV, HV and UMS charges'!$B$13:$B$44,MATCH($A122,'Annex 1 LV, HV and UMS charges'!$A$13:$A$44,0)),IF(INDEX('Annex 4 LDNO charges'!$B$12:$B$202,MATCH($A122,'Annex 4 LDNO charges'!$A$12:$A$202,0))=0,"",INDEX('Annex 4 LDNO charges'!$B$12:$B$202,MATCH($A122,'Annex 4 LDNO charges'!$A$12:$A$202,0))))</f>
        <v>C50</v>
      </c>
      <c r="C122" s="186" t="str">
        <f>IFERROR(INDEX('Annex 1 LV, HV and UMS charges'!$C$13:$C$44,MATCH($A122,'Annex 1 LV, HV and UMS charges'!$A$13:$A$44,0)),INDEX('Annex 4 LDNO charges'!$C$12:$C$202,MATCH($A122,'Annex 4 LDNO charges'!$A$12:$A$202,0)))</f>
        <v>0, 3, 4, 5-8</v>
      </c>
      <c r="D122" s="171"/>
      <c r="E122" s="193">
        <v>0</v>
      </c>
    </row>
    <row r="123" spans="1:5" ht="20.100000000000001" customHeight="1" x14ac:dyDescent="0.2">
      <c r="A123" s="156" t="s">
        <v>412</v>
      </c>
      <c r="B123" s="185" t="str">
        <f>IFERROR(INDEX('Annex 1 LV, HV and UMS charges'!$B$13:$B$44,MATCH($A123,'Annex 1 LV, HV and UMS charges'!$A$13:$A$44,0)),IF(INDEX('Annex 4 LDNO charges'!$B$12:$B$202,MATCH($A123,'Annex 4 LDNO charges'!$A$12:$A$202,0))=0,"",INDEX('Annex 4 LDNO charges'!$B$12:$B$202,MATCH($A123,'Annex 4 LDNO charges'!$A$12:$A$202,0))))</f>
        <v>C51</v>
      </c>
      <c r="C123" s="186" t="str">
        <f>IFERROR(INDEX('Annex 1 LV, HV and UMS charges'!$C$13:$C$44,MATCH($A123,'Annex 1 LV, HV and UMS charges'!$A$13:$A$44,0)),INDEX('Annex 4 LDNO charges'!$C$12:$C$202,MATCH($A123,'Annex 4 LDNO charges'!$A$12:$A$202,0)))</f>
        <v>0, 3, 4, 5-8</v>
      </c>
      <c r="D123" s="171"/>
      <c r="E123" s="193">
        <v>0</v>
      </c>
    </row>
    <row r="124" spans="1:5" ht="20.100000000000001" customHeight="1" x14ac:dyDescent="0.2">
      <c r="A124" s="156" t="s">
        <v>414</v>
      </c>
      <c r="B124" s="185" t="str">
        <f>IFERROR(INDEX('Annex 1 LV, HV and UMS charges'!$B$13:$B$44,MATCH($A124,'Annex 1 LV, HV and UMS charges'!$A$13:$A$44,0)),IF(INDEX('Annex 4 LDNO charges'!$B$12:$B$202,MATCH($A124,'Annex 4 LDNO charges'!$A$12:$A$202,0))=0,"",INDEX('Annex 4 LDNO charges'!$B$12:$B$202,MATCH($A124,'Annex 4 LDNO charges'!$A$12:$A$202,0))))</f>
        <v>C52</v>
      </c>
      <c r="C124" s="186" t="str">
        <f>IFERROR(INDEX('Annex 1 LV, HV and UMS charges'!$C$13:$C$44,MATCH($A124,'Annex 1 LV, HV and UMS charges'!$A$13:$A$44,0)),INDEX('Annex 4 LDNO charges'!$C$12:$C$202,MATCH($A124,'Annex 4 LDNO charges'!$A$12:$A$202,0)))</f>
        <v>0, 3, 4, 5-8</v>
      </c>
      <c r="D124" s="171"/>
      <c r="E124" s="193">
        <v>0</v>
      </c>
    </row>
    <row r="125" spans="1:5" ht="20.100000000000001" customHeight="1" x14ac:dyDescent="0.2">
      <c r="A125" s="156" t="s">
        <v>416</v>
      </c>
      <c r="B125" s="185" t="str">
        <f>IFERROR(INDEX('Annex 1 LV, HV and UMS charges'!$B$13:$B$44,MATCH($A125,'Annex 1 LV, HV and UMS charges'!$A$13:$A$44,0)),IF(INDEX('Annex 4 LDNO charges'!$B$12:$B$202,MATCH($A125,'Annex 4 LDNO charges'!$A$12:$A$202,0))=0,"",INDEX('Annex 4 LDNO charges'!$B$12:$B$202,MATCH($A125,'Annex 4 LDNO charges'!$A$12:$A$202,0))))</f>
        <v>C53</v>
      </c>
      <c r="C125" s="186" t="str">
        <f>IFERROR(INDEX('Annex 1 LV, HV and UMS charges'!$C$13:$C$44,MATCH($A125,'Annex 1 LV, HV and UMS charges'!$A$13:$A$44,0)),INDEX('Annex 4 LDNO charges'!$C$12:$C$202,MATCH($A125,'Annex 4 LDNO charges'!$A$12:$A$202,0)))</f>
        <v>0, 3, 4, 5-8</v>
      </c>
      <c r="D125" s="171"/>
      <c r="E125" s="193">
        <v>0</v>
      </c>
    </row>
    <row r="126" spans="1:5" ht="20.100000000000001" customHeight="1" x14ac:dyDescent="0.2">
      <c r="A126" s="156" t="s">
        <v>418</v>
      </c>
      <c r="B126" s="185" t="str">
        <f>IFERROR(INDEX('Annex 1 LV, HV and UMS charges'!$B$13:$B$44,MATCH($A126,'Annex 1 LV, HV and UMS charges'!$A$13:$A$44,0)),IF(INDEX('Annex 4 LDNO charges'!$B$12:$B$202,MATCH($A126,'Annex 4 LDNO charges'!$A$12:$A$202,0))=0,"",INDEX('Annex 4 LDNO charges'!$B$12:$B$202,MATCH($A126,'Annex 4 LDNO charges'!$A$12:$A$202,0))))</f>
        <v>C54</v>
      </c>
      <c r="C126" s="186" t="str">
        <f>IFERROR(INDEX('Annex 1 LV, HV and UMS charges'!$C$13:$C$44,MATCH($A126,'Annex 1 LV, HV and UMS charges'!$A$13:$A$44,0)),INDEX('Annex 4 LDNO charges'!$C$12:$C$202,MATCH($A126,'Annex 4 LDNO charges'!$A$12:$A$202,0)))</f>
        <v>0, 3, 4, 5-8</v>
      </c>
      <c r="D126" s="171"/>
      <c r="E126" s="193">
        <v>0</v>
      </c>
    </row>
    <row r="127" spans="1:5" ht="20.100000000000001" customHeight="1" x14ac:dyDescent="0.2">
      <c r="A127" s="156" t="s">
        <v>422</v>
      </c>
      <c r="B127" s="185" t="str">
        <f>IFERROR(INDEX('Annex 1 LV, HV and UMS charges'!$B$13:$B$44,MATCH($A127,'Annex 1 LV, HV and UMS charges'!$A$13:$A$44,0)),IF(INDEX('Annex 4 LDNO charges'!$B$12:$B$202,MATCH($A127,'Annex 4 LDNO charges'!$A$12:$A$202,0))=0,"",INDEX('Annex 4 LDNO charges'!$B$12:$B$202,MATCH($A127,'Annex 4 LDNO charges'!$A$12:$A$202,0))))</f>
        <v>E50</v>
      </c>
      <c r="C127" s="186">
        <f>IFERROR(INDEX('Annex 1 LV, HV and UMS charges'!$C$13:$C$44,MATCH($A127,'Annex 1 LV, HV and UMS charges'!$A$13:$A$44,0)),INDEX('Annex 4 LDNO charges'!$C$12:$C$202,MATCH($A127,'Annex 4 LDNO charges'!$A$12:$A$202,0)))</f>
        <v>0</v>
      </c>
      <c r="D127" s="171"/>
      <c r="E127" s="193">
        <v>0</v>
      </c>
    </row>
    <row r="128" spans="1:5" ht="20.100000000000001" customHeight="1" x14ac:dyDescent="0.2">
      <c r="A128" s="156" t="s">
        <v>424</v>
      </c>
      <c r="B128" s="185" t="str">
        <f>IFERROR(INDEX('Annex 1 LV, HV and UMS charges'!$B$13:$B$44,MATCH($A128,'Annex 1 LV, HV and UMS charges'!$A$13:$A$44,0)),IF(INDEX('Annex 4 LDNO charges'!$B$12:$B$202,MATCH($A128,'Annex 4 LDNO charges'!$A$12:$A$202,0))=0,"",INDEX('Annex 4 LDNO charges'!$B$12:$B$202,MATCH($A128,'Annex 4 LDNO charges'!$A$12:$A$202,0))))</f>
        <v>E51</v>
      </c>
      <c r="C128" s="186">
        <f>IFERROR(INDEX('Annex 1 LV, HV and UMS charges'!$C$13:$C$44,MATCH($A128,'Annex 1 LV, HV and UMS charges'!$A$13:$A$44,0)),INDEX('Annex 4 LDNO charges'!$C$12:$C$202,MATCH($A128,'Annex 4 LDNO charges'!$A$12:$A$202,0)))</f>
        <v>0</v>
      </c>
      <c r="D128" s="171"/>
      <c r="E128" s="193">
        <v>0</v>
      </c>
    </row>
    <row r="129" spans="1:5" ht="20.100000000000001" customHeight="1" x14ac:dyDescent="0.2">
      <c r="A129" s="156" t="s">
        <v>426</v>
      </c>
      <c r="B129" s="185" t="str">
        <f>IFERROR(INDEX('Annex 1 LV, HV and UMS charges'!$B$13:$B$44,MATCH($A129,'Annex 1 LV, HV and UMS charges'!$A$13:$A$44,0)),IF(INDEX('Annex 4 LDNO charges'!$B$12:$B$202,MATCH($A129,'Annex 4 LDNO charges'!$A$12:$A$202,0))=0,"",INDEX('Annex 4 LDNO charges'!$B$12:$B$202,MATCH($A129,'Annex 4 LDNO charges'!$A$12:$A$202,0))))</f>
        <v>E52</v>
      </c>
      <c r="C129" s="186">
        <f>IFERROR(INDEX('Annex 1 LV, HV and UMS charges'!$C$13:$C$44,MATCH($A129,'Annex 1 LV, HV and UMS charges'!$A$13:$A$44,0)),INDEX('Annex 4 LDNO charges'!$C$12:$C$202,MATCH($A129,'Annex 4 LDNO charges'!$A$12:$A$202,0)))</f>
        <v>0</v>
      </c>
      <c r="D129" s="171"/>
      <c r="E129" s="193">
        <v>0</v>
      </c>
    </row>
    <row r="130" spans="1:5" ht="20.100000000000001" customHeight="1" x14ac:dyDescent="0.2">
      <c r="A130" s="156" t="s">
        <v>428</v>
      </c>
      <c r="B130" s="185" t="str">
        <f>IFERROR(INDEX('Annex 1 LV, HV and UMS charges'!$B$13:$B$44,MATCH($A130,'Annex 1 LV, HV and UMS charges'!$A$13:$A$44,0)),IF(INDEX('Annex 4 LDNO charges'!$B$12:$B$202,MATCH($A130,'Annex 4 LDNO charges'!$A$12:$A$202,0))=0,"",INDEX('Annex 4 LDNO charges'!$B$12:$B$202,MATCH($A130,'Annex 4 LDNO charges'!$A$12:$A$202,0))))</f>
        <v>E53</v>
      </c>
      <c r="C130" s="186">
        <f>IFERROR(INDEX('Annex 1 LV, HV and UMS charges'!$C$13:$C$44,MATCH($A130,'Annex 1 LV, HV and UMS charges'!$A$13:$A$44,0)),INDEX('Annex 4 LDNO charges'!$C$12:$C$202,MATCH($A130,'Annex 4 LDNO charges'!$A$12:$A$202,0)))</f>
        <v>0</v>
      </c>
      <c r="D130" s="171"/>
      <c r="E130" s="193">
        <v>0</v>
      </c>
    </row>
    <row r="131" spans="1:5" ht="20.100000000000001" customHeight="1" x14ac:dyDescent="0.2">
      <c r="A131" s="156" t="s">
        <v>430</v>
      </c>
      <c r="B131" s="185" t="str">
        <f>IFERROR(INDEX('Annex 1 LV, HV and UMS charges'!$B$13:$B$44,MATCH($A131,'Annex 1 LV, HV and UMS charges'!$A$13:$A$44,0)),IF(INDEX('Annex 4 LDNO charges'!$B$12:$B$202,MATCH($A131,'Annex 4 LDNO charges'!$A$12:$A$202,0))=0,"",INDEX('Annex 4 LDNO charges'!$B$12:$B$202,MATCH($A131,'Annex 4 LDNO charges'!$A$12:$A$202,0))))</f>
        <v>E54</v>
      </c>
      <c r="C131" s="186">
        <f>IFERROR(INDEX('Annex 1 LV, HV and UMS charges'!$C$13:$C$44,MATCH($A131,'Annex 1 LV, HV and UMS charges'!$A$13:$A$44,0)),INDEX('Annex 4 LDNO charges'!$C$12:$C$202,MATCH($A131,'Annex 4 LDNO charges'!$A$12:$A$202,0)))</f>
        <v>0</v>
      </c>
      <c r="D131" s="171"/>
      <c r="E131" s="193">
        <v>0</v>
      </c>
    </row>
    <row r="132" spans="1:5" ht="20.100000000000001" customHeight="1" x14ac:dyDescent="0.2">
      <c r="A132" s="156" t="s">
        <v>432</v>
      </c>
      <c r="B132" s="185" t="str">
        <f>IFERROR(INDEX('Annex 1 LV, HV and UMS charges'!$B$13:$B$44,MATCH($A132,'Annex 1 LV, HV and UMS charges'!$A$13:$A$44,0)),IF(INDEX('Annex 4 LDNO charges'!$B$12:$B$202,MATCH($A132,'Annex 4 LDNO charges'!$A$12:$A$202,0))=0,"",INDEX('Annex 4 LDNO charges'!$B$12:$B$202,MATCH($A132,'Annex 4 LDNO charges'!$A$12:$A$202,0))))</f>
        <v>J50</v>
      </c>
      <c r="C132" s="186">
        <f>IFERROR(INDEX('Annex 1 LV, HV and UMS charges'!$C$13:$C$44,MATCH($A132,'Annex 1 LV, HV and UMS charges'!$A$13:$A$44,0)),INDEX('Annex 4 LDNO charges'!$C$12:$C$202,MATCH($A132,'Annex 4 LDNO charges'!$A$12:$A$202,0)))</f>
        <v>0</v>
      </c>
      <c r="D132" s="171"/>
      <c r="E132" s="193">
        <v>0</v>
      </c>
    </row>
    <row r="133" spans="1:5" ht="20.100000000000001" customHeight="1" x14ac:dyDescent="0.2">
      <c r="A133" s="156" t="s">
        <v>434</v>
      </c>
      <c r="B133" s="185" t="str">
        <f>IFERROR(INDEX('Annex 1 LV, HV and UMS charges'!$B$13:$B$44,MATCH($A133,'Annex 1 LV, HV and UMS charges'!$A$13:$A$44,0)),IF(INDEX('Annex 4 LDNO charges'!$B$12:$B$202,MATCH($A133,'Annex 4 LDNO charges'!$A$12:$A$202,0))=0,"",INDEX('Annex 4 LDNO charges'!$B$12:$B$202,MATCH($A133,'Annex 4 LDNO charges'!$A$12:$A$202,0))))</f>
        <v>J51</v>
      </c>
      <c r="C133" s="186">
        <f>IFERROR(INDEX('Annex 1 LV, HV and UMS charges'!$C$13:$C$44,MATCH($A133,'Annex 1 LV, HV and UMS charges'!$A$13:$A$44,0)),INDEX('Annex 4 LDNO charges'!$C$12:$C$202,MATCH($A133,'Annex 4 LDNO charges'!$A$12:$A$202,0)))</f>
        <v>0</v>
      </c>
      <c r="D133" s="171"/>
      <c r="E133" s="193">
        <v>0</v>
      </c>
    </row>
    <row r="134" spans="1:5" ht="20.100000000000001" customHeight="1" x14ac:dyDescent="0.2">
      <c r="A134" s="156" t="s">
        <v>436</v>
      </c>
      <c r="B134" s="185" t="str">
        <f>IFERROR(INDEX('Annex 1 LV, HV and UMS charges'!$B$13:$B$44,MATCH($A134,'Annex 1 LV, HV and UMS charges'!$A$13:$A$44,0)),IF(INDEX('Annex 4 LDNO charges'!$B$12:$B$202,MATCH($A134,'Annex 4 LDNO charges'!$A$12:$A$202,0))=0,"",INDEX('Annex 4 LDNO charges'!$B$12:$B$202,MATCH($A134,'Annex 4 LDNO charges'!$A$12:$A$202,0))))</f>
        <v>J52</v>
      </c>
      <c r="C134" s="186">
        <f>IFERROR(INDEX('Annex 1 LV, HV and UMS charges'!$C$13:$C$44,MATCH($A134,'Annex 1 LV, HV and UMS charges'!$A$13:$A$44,0)),INDEX('Annex 4 LDNO charges'!$C$12:$C$202,MATCH($A134,'Annex 4 LDNO charges'!$A$12:$A$202,0)))</f>
        <v>0</v>
      </c>
      <c r="D134" s="171"/>
      <c r="E134" s="193">
        <v>0</v>
      </c>
    </row>
    <row r="135" spans="1:5" ht="20.100000000000001" customHeight="1" x14ac:dyDescent="0.2">
      <c r="A135" s="156" t="s">
        <v>438</v>
      </c>
      <c r="B135" s="185" t="str">
        <f>IFERROR(INDEX('Annex 1 LV, HV and UMS charges'!$B$13:$B$44,MATCH($A135,'Annex 1 LV, HV and UMS charges'!$A$13:$A$44,0)),IF(INDEX('Annex 4 LDNO charges'!$B$12:$B$202,MATCH($A135,'Annex 4 LDNO charges'!$A$12:$A$202,0))=0,"",INDEX('Annex 4 LDNO charges'!$B$12:$B$202,MATCH($A135,'Annex 4 LDNO charges'!$A$12:$A$202,0))))</f>
        <v>J53</v>
      </c>
      <c r="C135" s="186">
        <f>IFERROR(INDEX('Annex 1 LV, HV and UMS charges'!$C$13:$C$44,MATCH($A135,'Annex 1 LV, HV and UMS charges'!$A$13:$A$44,0)),INDEX('Annex 4 LDNO charges'!$C$12:$C$202,MATCH($A135,'Annex 4 LDNO charges'!$A$12:$A$202,0)))</f>
        <v>0</v>
      </c>
      <c r="D135" s="171"/>
      <c r="E135" s="193">
        <v>0</v>
      </c>
    </row>
    <row r="136" spans="1:5" ht="20.100000000000001" customHeight="1" x14ac:dyDescent="0.2">
      <c r="A136" s="156" t="s">
        <v>440</v>
      </c>
      <c r="B136" s="185" t="str">
        <f>IFERROR(INDEX('Annex 1 LV, HV and UMS charges'!$B$13:$B$44,MATCH($A136,'Annex 1 LV, HV and UMS charges'!$A$13:$A$44,0)),IF(INDEX('Annex 4 LDNO charges'!$B$12:$B$202,MATCH($A136,'Annex 4 LDNO charges'!$A$12:$A$202,0))=0,"",INDEX('Annex 4 LDNO charges'!$B$12:$B$202,MATCH($A136,'Annex 4 LDNO charges'!$A$12:$A$202,0))))</f>
        <v>J54</v>
      </c>
      <c r="C136" s="186">
        <f>IFERROR(INDEX('Annex 1 LV, HV and UMS charges'!$C$13:$C$44,MATCH($A136,'Annex 1 LV, HV and UMS charges'!$A$13:$A$44,0)),INDEX('Annex 4 LDNO charges'!$C$12:$C$202,MATCH($A136,'Annex 4 LDNO charges'!$A$12:$A$202,0)))</f>
        <v>0</v>
      </c>
      <c r="D136" s="171"/>
      <c r="E136" s="193">
        <v>0</v>
      </c>
    </row>
    <row r="137" spans="1:5" ht="20.100000000000001" customHeight="1" x14ac:dyDescent="0.2">
      <c r="A137" s="156" t="s">
        <v>442</v>
      </c>
      <c r="B137" s="185" t="str">
        <f>IFERROR(INDEX('Annex 1 LV, HV and UMS charges'!$B$13:$B$44,MATCH($A137,'Annex 1 LV, HV and UMS charges'!$A$13:$A$44,0)),IF(INDEX('Annex 4 LDNO charges'!$B$12:$B$202,MATCH($A137,'Annex 4 LDNO charges'!$A$12:$A$202,0))=0,"",INDEX('Annex 4 LDNO charges'!$B$12:$B$202,MATCH($A137,'Annex 4 LDNO charges'!$A$12:$A$202,0))))</f>
        <v>K50</v>
      </c>
      <c r="C137" s="186">
        <f>IFERROR(INDEX('Annex 1 LV, HV and UMS charges'!$C$13:$C$44,MATCH($A137,'Annex 1 LV, HV and UMS charges'!$A$13:$A$44,0)),INDEX('Annex 4 LDNO charges'!$C$12:$C$202,MATCH($A137,'Annex 4 LDNO charges'!$A$12:$A$202,0)))</f>
        <v>0</v>
      </c>
      <c r="D137" s="171"/>
      <c r="E137" s="193">
        <v>0</v>
      </c>
    </row>
    <row r="138" spans="1:5" ht="20.100000000000001" customHeight="1" x14ac:dyDescent="0.2">
      <c r="A138" s="156" t="s">
        <v>444</v>
      </c>
      <c r="B138" s="185" t="str">
        <f>IFERROR(INDEX('Annex 1 LV, HV and UMS charges'!$B$13:$B$44,MATCH($A138,'Annex 1 LV, HV and UMS charges'!$A$13:$A$44,0)),IF(INDEX('Annex 4 LDNO charges'!$B$12:$B$202,MATCH($A138,'Annex 4 LDNO charges'!$A$12:$A$202,0))=0,"",INDEX('Annex 4 LDNO charges'!$B$12:$B$202,MATCH($A138,'Annex 4 LDNO charges'!$A$12:$A$202,0))))</f>
        <v>K51</v>
      </c>
      <c r="C138" s="186">
        <f>IFERROR(INDEX('Annex 1 LV, HV and UMS charges'!$C$13:$C$44,MATCH($A138,'Annex 1 LV, HV and UMS charges'!$A$13:$A$44,0)),INDEX('Annex 4 LDNO charges'!$C$12:$C$202,MATCH($A138,'Annex 4 LDNO charges'!$A$12:$A$202,0)))</f>
        <v>0</v>
      </c>
      <c r="D138" s="171"/>
      <c r="E138" s="193">
        <v>0</v>
      </c>
    </row>
    <row r="139" spans="1:5" ht="20.100000000000001" customHeight="1" x14ac:dyDescent="0.2">
      <c r="A139" s="156" t="s">
        <v>446</v>
      </c>
      <c r="B139" s="185" t="str">
        <f>IFERROR(INDEX('Annex 1 LV, HV and UMS charges'!$B$13:$B$44,MATCH($A139,'Annex 1 LV, HV and UMS charges'!$A$13:$A$44,0)),IF(INDEX('Annex 4 LDNO charges'!$B$12:$B$202,MATCH($A139,'Annex 4 LDNO charges'!$A$12:$A$202,0))=0,"",INDEX('Annex 4 LDNO charges'!$B$12:$B$202,MATCH($A139,'Annex 4 LDNO charges'!$A$12:$A$202,0))))</f>
        <v>K52</v>
      </c>
      <c r="C139" s="186">
        <f>IFERROR(INDEX('Annex 1 LV, HV and UMS charges'!$C$13:$C$44,MATCH($A139,'Annex 1 LV, HV and UMS charges'!$A$13:$A$44,0)),INDEX('Annex 4 LDNO charges'!$C$12:$C$202,MATCH($A139,'Annex 4 LDNO charges'!$A$12:$A$202,0)))</f>
        <v>0</v>
      </c>
      <c r="D139" s="171"/>
      <c r="E139" s="193">
        <v>0</v>
      </c>
    </row>
    <row r="140" spans="1:5" ht="20.100000000000001" customHeight="1" x14ac:dyDescent="0.2">
      <c r="A140" s="156" t="s">
        <v>448</v>
      </c>
      <c r="B140" s="185" t="str">
        <f>IFERROR(INDEX('Annex 1 LV, HV and UMS charges'!$B$13:$B$44,MATCH($A140,'Annex 1 LV, HV and UMS charges'!$A$13:$A$44,0)),IF(INDEX('Annex 4 LDNO charges'!$B$12:$B$202,MATCH($A140,'Annex 4 LDNO charges'!$A$12:$A$202,0))=0,"",INDEX('Annex 4 LDNO charges'!$B$12:$B$202,MATCH($A140,'Annex 4 LDNO charges'!$A$12:$A$202,0))))</f>
        <v>K53</v>
      </c>
      <c r="C140" s="186">
        <f>IFERROR(INDEX('Annex 1 LV, HV and UMS charges'!$C$13:$C$44,MATCH($A140,'Annex 1 LV, HV and UMS charges'!$A$13:$A$44,0)),INDEX('Annex 4 LDNO charges'!$C$12:$C$202,MATCH($A140,'Annex 4 LDNO charges'!$A$12:$A$202,0)))</f>
        <v>0</v>
      </c>
      <c r="D140" s="171"/>
      <c r="E140" s="193">
        <v>0</v>
      </c>
    </row>
    <row r="141" spans="1:5" ht="20.100000000000001" customHeight="1" x14ac:dyDescent="0.2">
      <c r="A141" s="156" t="s">
        <v>450</v>
      </c>
      <c r="B141" s="185" t="str">
        <f>IFERROR(INDEX('Annex 1 LV, HV and UMS charges'!$B$13:$B$44,MATCH($A141,'Annex 1 LV, HV and UMS charges'!$A$13:$A$44,0)),IF(INDEX('Annex 4 LDNO charges'!$B$12:$B$202,MATCH($A141,'Annex 4 LDNO charges'!$A$12:$A$202,0))=0,"",INDEX('Annex 4 LDNO charges'!$B$12:$B$202,MATCH($A141,'Annex 4 LDNO charges'!$A$12:$A$202,0))))</f>
        <v>K54</v>
      </c>
      <c r="C141" s="186">
        <f>IFERROR(INDEX('Annex 1 LV, HV and UMS charges'!$C$13:$C$44,MATCH($A141,'Annex 1 LV, HV and UMS charges'!$A$13:$A$44,0)),INDEX('Annex 4 LDNO charges'!$C$12:$C$202,MATCH($A141,'Annex 4 LDNO charges'!$A$12:$A$202,0)))</f>
        <v>0</v>
      </c>
      <c r="D141" s="171"/>
      <c r="E141" s="193">
        <v>0</v>
      </c>
    </row>
    <row r="142" spans="1:5" ht="20.100000000000001" customHeight="1" x14ac:dyDescent="0.2">
      <c r="A142" s="156" t="s">
        <v>464</v>
      </c>
      <c r="B142" s="185" t="str">
        <f>IFERROR(INDEX('Annex 1 LV, HV and UMS charges'!$B$13:$B$44,MATCH($A142,'Annex 1 LV, HV and UMS charges'!$A$13:$A$44,0)),IF(INDEX('Annex 4 LDNO charges'!$B$12:$B$202,MATCH($A142,'Annex 4 LDNO charges'!$A$12:$A$202,0))=0,"",INDEX('Annex 4 LDNO charges'!$B$12:$B$202,MATCH($A142,'Annex 4 LDNO charges'!$A$12:$A$202,0))))</f>
        <v>A60</v>
      </c>
      <c r="C142" s="186" t="str">
        <f>IFERROR(INDEX('Annex 1 LV, HV and UMS charges'!$C$13:$C$44,MATCH($A142,'Annex 1 LV, HV and UMS charges'!$A$13:$A$44,0)),INDEX('Annex 4 LDNO charges'!$C$12:$C$202,MATCH($A142,'Annex 4 LDNO charges'!$A$12:$A$202,0)))</f>
        <v>0, 1, 2</v>
      </c>
      <c r="D142" s="193">
        <v>0</v>
      </c>
      <c r="E142" s="193">
        <v>0</v>
      </c>
    </row>
    <row r="143" spans="1:5" ht="20.100000000000001" customHeight="1" x14ac:dyDescent="0.2">
      <c r="A143" s="156" t="s">
        <v>468</v>
      </c>
      <c r="B143" s="185" t="str">
        <f>IFERROR(INDEX('Annex 1 LV, HV and UMS charges'!$B$13:$B$44,MATCH($A143,'Annex 1 LV, HV and UMS charges'!$A$13:$A$44,0)),IF(INDEX('Annex 4 LDNO charges'!$B$12:$B$202,MATCH($A143,'Annex 4 LDNO charges'!$A$12:$A$202,0))=0,"",INDEX('Annex 4 LDNO charges'!$B$12:$B$202,MATCH($A143,'Annex 4 LDNO charges'!$A$12:$A$202,0))))</f>
        <v>C60</v>
      </c>
      <c r="C143" s="186" t="str">
        <f>IFERROR(INDEX('Annex 1 LV, HV and UMS charges'!$C$13:$C$44,MATCH($A143,'Annex 1 LV, HV and UMS charges'!$A$13:$A$44,0)),INDEX('Annex 4 LDNO charges'!$C$12:$C$202,MATCH($A143,'Annex 4 LDNO charges'!$A$12:$A$202,0)))</f>
        <v>0, 3, 4, 5-8</v>
      </c>
      <c r="D143" s="171"/>
      <c r="E143" s="193">
        <v>0</v>
      </c>
    </row>
    <row r="144" spans="1:5" ht="20.100000000000001" customHeight="1" x14ac:dyDescent="0.2">
      <c r="A144" s="156" t="s">
        <v>470</v>
      </c>
      <c r="B144" s="185" t="str">
        <f>IFERROR(INDEX('Annex 1 LV, HV and UMS charges'!$B$13:$B$44,MATCH($A144,'Annex 1 LV, HV and UMS charges'!$A$13:$A$44,0)),IF(INDEX('Annex 4 LDNO charges'!$B$12:$B$202,MATCH($A144,'Annex 4 LDNO charges'!$A$12:$A$202,0))=0,"",INDEX('Annex 4 LDNO charges'!$B$12:$B$202,MATCH($A144,'Annex 4 LDNO charges'!$A$12:$A$202,0))))</f>
        <v>C61</v>
      </c>
      <c r="C144" s="186" t="str">
        <f>IFERROR(INDEX('Annex 1 LV, HV and UMS charges'!$C$13:$C$44,MATCH($A144,'Annex 1 LV, HV and UMS charges'!$A$13:$A$44,0)),INDEX('Annex 4 LDNO charges'!$C$12:$C$202,MATCH($A144,'Annex 4 LDNO charges'!$A$12:$A$202,0)))</f>
        <v>0, 3, 4, 5-8</v>
      </c>
      <c r="D144" s="171"/>
      <c r="E144" s="193">
        <v>0</v>
      </c>
    </row>
    <row r="145" spans="1:5" ht="20.100000000000001" customHeight="1" x14ac:dyDescent="0.2">
      <c r="A145" s="156" t="s">
        <v>472</v>
      </c>
      <c r="B145" s="185" t="str">
        <f>IFERROR(INDEX('Annex 1 LV, HV and UMS charges'!$B$13:$B$44,MATCH($A145,'Annex 1 LV, HV and UMS charges'!$A$13:$A$44,0)),IF(INDEX('Annex 4 LDNO charges'!$B$12:$B$202,MATCH($A145,'Annex 4 LDNO charges'!$A$12:$A$202,0))=0,"",INDEX('Annex 4 LDNO charges'!$B$12:$B$202,MATCH($A145,'Annex 4 LDNO charges'!$A$12:$A$202,0))))</f>
        <v>C62</v>
      </c>
      <c r="C145" s="186" t="str">
        <f>IFERROR(INDEX('Annex 1 LV, HV and UMS charges'!$C$13:$C$44,MATCH($A145,'Annex 1 LV, HV and UMS charges'!$A$13:$A$44,0)),INDEX('Annex 4 LDNO charges'!$C$12:$C$202,MATCH($A145,'Annex 4 LDNO charges'!$A$12:$A$202,0)))</f>
        <v>0, 3, 4, 5-8</v>
      </c>
      <c r="D145" s="171"/>
      <c r="E145" s="193">
        <v>0</v>
      </c>
    </row>
    <row r="146" spans="1:5" ht="20.100000000000001" customHeight="1" x14ac:dyDescent="0.2">
      <c r="A146" s="156" t="s">
        <v>474</v>
      </c>
      <c r="B146" s="185" t="str">
        <f>IFERROR(INDEX('Annex 1 LV, HV and UMS charges'!$B$13:$B$44,MATCH($A146,'Annex 1 LV, HV and UMS charges'!$A$13:$A$44,0)),IF(INDEX('Annex 4 LDNO charges'!$B$12:$B$202,MATCH($A146,'Annex 4 LDNO charges'!$A$12:$A$202,0))=0,"",INDEX('Annex 4 LDNO charges'!$B$12:$B$202,MATCH($A146,'Annex 4 LDNO charges'!$A$12:$A$202,0))))</f>
        <v>C63</v>
      </c>
      <c r="C146" s="186" t="str">
        <f>IFERROR(INDEX('Annex 1 LV, HV and UMS charges'!$C$13:$C$44,MATCH($A146,'Annex 1 LV, HV and UMS charges'!$A$13:$A$44,0)),INDEX('Annex 4 LDNO charges'!$C$12:$C$202,MATCH($A146,'Annex 4 LDNO charges'!$A$12:$A$202,0)))</f>
        <v>0, 3, 4, 5-8</v>
      </c>
      <c r="D146" s="171"/>
      <c r="E146" s="193">
        <v>0</v>
      </c>
    </row>
    <row r="147" spans="1:5" ht="20.100000000000001" customHeight="1" x14ac:dyDescent="0.2">
      <c r="A147" s="156" t="s">
        <v>476</v>
      </c>
      <c r="B147" s="185" t="str">
        <f>IFERROR(INDEX('Annex 1 LV, HV and UMS charges'!$B$13:$B$44,MATCH($A147,'Annex 1 LV, HV and UMS charges'!$A$13:$A$44,0)),IF(INDEX('Annex 4 LDNO charges'!$B$12:$B$202,MATCH($A147,'Annex 4 LDNO charges'!$A$12:$A$202,0))=0,"",INDEX('Annex 4 LDNO charges'!$B$12:$B$202,MATCH($A147,'Annex 4 LDNO charges'!$A$12:$A$202,0))))</f>
        <v>C64</v>
      </c>
      <c r="C147" s="186" t="str">
        <f>IFERROR(INDEX('Annex 1 LV, HV and UMS charges'!$C$13:$C$44,MATCH($A147,'Annex 1 LV, HV and UMS charges'!$A$13:$A$44,0)),INDEX('Annex 4 LDNO charges'!$C$12:$C$202,MATCH($A147,'Annex 4 LDNO charges'!$A$12:$A$202,0)))</f>
        <v>0, 3, 4, 5-8</v>
      </c>
      <c r="D147" s="171"/>
      <c r="E147" s="193">
        <v>0</v>
      </c>
    </row>
    <row r="148" spans="1:5" ht="20.100000000000001" customHeight="1" x14ac:dyDescent="0.2">
      <c r="A148" s="156" t="s">
        <v>480</v>
      </c>
      <c r="B148" s="185" t="str">
        <f>IFERROR(INDEX('Annex 1 LV, HV and UMS charges'!$B$13:$B$44,MATCH($A148,'Annex 1 LV, HV and UMS charges'!$A$13:$A$44,0)),IF(INDEX('Annex 4 LDNO charges'!$B$12:$B$202,MATCH($A148,'Annex 4 LDNO charges'!$A$12:$A$202,0))=0,"",INDEX('Annex 4 LDNO charges'!$B$12:$B$202,MATCH($A148,'Annex 4 LDNO charges'!$A$12:$A$202,0))))</f>
        <v>E60</v>
      </c>
      <c r="C148" s="186">
        <f>IFERROR(INDEX('Annex 1 LV, HV and UMS charges'!$C$13:$C$44,MATCH($A148,'Annex 1 LV, HV and UMS charges'!$A$13:$A$44,0)),INDEX('Annex 4 LDNO charges'!$C$12:$C$202,MATCH($A148,'Annex 4 LDNO charges'!$A$12:$A$202,0)))</f>
        <v>0</v>
      </c>
      <c r="D148" s="171"/>
      <c r="E148" s="193">
        <v>0</v>
      </c>
    </row>
    <row r="149" spans="1:5" ht="20.100000000000001" customHeight="1" x14ac:dyDescent="0.2">
      <c r="A149" s="156" t="s">
        <v>482</v>
      </c>
      <c r="B149" s="185" t="str">
        <f>IFERROR(INDEX('Annex 1 LV, HV and UMS charges'!$B$13:$B$44,MATCH($A149,'Annex 1 LV, HV and UMS charges'!$A$13:$A$44,0)),IF(INDEX('Annex 4 LDNO charges'!$B$12:$B$202,MATCH($A149,'Annex 4 LDNO charges'!$A$12:$A$202,0))=0,"",INDEX('Annex 4 LDNO charges'!$B$12:$B$202,MATCH($A149,'Annex 4 LDNO charges'!$A$12:$A$202,0))))</f>
        <v>E61</v>
      </c>
      <c r="C149" s="186">
        <f>IFERROR(INDEX('Annex 1 LV, HV and UMS charges'!$C$13:$C$44,MATCH($A149,'Annex 1 LV, HV and UMS charges'!$A$13:$A$44,0)),INDEX('Annex 4 LDNO charges'!$C$12:$C$202,MATCH($A149,'Annex 4 LDNO charges'!$A$12:$A$202,0)))</f>
        <v>0</v>
      </c>
      <c r="D149" s="171"/>
      <c r="E149" s="193">
        <v>0</v>
      </c>
    </row>
    <row r="150" spans="1:5" ht="20.100000000000001" customHeight="1" x14ac:dyDescent="0.2">
      <c r="A150" s="156" t="s">
        <v>484</v>
      </c>
      <c r="B150" s="185" t="str">
        <f>IFERROR(INDEX('Annex 1 LV, HV and UMS charges'!$B$13:$B$44,MATCH($A150,'Annex 1 LV, HV and UMS charges'!$A$13:$A$44,0)),IF(INDEX('Annex 4 LDNO charges'!$B$12:$B$202,MATCH($A150,'Annex 4 LDNO charges'!$A$12:$A$202,0))=0,"",INDEX('Annex 4 LDNO charges'!$B$12:$B$202,MATCH($A150,'Annex 4 LDNO charges'!$A$12:$A$202,0))))</f>
        <v>E62</v>
      </c>
      <c r="C150" s="186">
        <f>IFERROR(INDEX('Annex 1 LV, HV and UMS charges'!$C$13:$C$44,MATCH($A150,'Annex 1 LV, HV and UMS charges'!$A$13:$A$44,0)),INDEX('Annex 4 LDNO charges'!$C$12:$C$202,MATCH($A150,'Annex 4 LDNO charges'!$A$12:$A$202,0)))</f>
        <v>0</v>
      </c>
      <c r="D150" s="171"/>
      <c r="E150" s="193">
        <v>0</v>
      </c>
    </row>
    <row r="151" spans="1:5" ht="20.100000000000001" customHeight="1" x14ac:dyDescent="0.2">
      <c r="A151" s="156" t="s">
        <v>486</v>
      </c>
      <c r="B151" s="185" t="str">
        <f>IFERROR(INDEX('Annex 1 LV, HV and UMS charges'!$B$13:$B$44,MATCH($A151,'Annex 1 LV, HV and UMS charges'!$A$13:$A$44,0)),IF(INDEX('Annex 4 LDNO charges'!$B$12:$B$202,MATCH($A151,'Annex 4 LDNO charges'!$A$12:$A$202,0))=0,"",INDEX('Annex 4 LDNO charges'!$B$12:$B$202,MATCH($A151,'Annex 4 LDNO charges'!$A$12:$A$202,0))))</f>
        <v>E63</v>
      </c>
      <c r="C151" s="186">
        <f>IFERROR(INDEX('Annex 1 LV, HV and UMS charges'!$C$13:$C$44,MATCH($A151,'Annex 1 LV, HV and UMS charges'!$A$13:$A$44,0)),INDEX('Annex 4 LDNO charges'!$C$12:$C$202,MATCH($A151,'Annex 4 LDNO charges'!$A$12:$A$202,0)))</f>
        <v>0</v>
      </c>
      <c r="D151" s="171"/>
      <c r="E151" s="193">
        <v>0</v>
      </c>
    </row>
    <row r="152" spans="1:5" ht="20.100000000000001" customHeight="1" x14ac:dyDescent="0.2">
      <c r="A152" s="156" t="s">
        <v>488</v>
      </c>
      <c r="B152" s="185" t="str">
        <f>IFERROR(INDEX('Annex 1 LV, HV and UMS charges'!$B$13:$B$44,MATCH($A152,'Annex 1 LV, HV and UMS charges'!$A$13:$A$44,0)),IF(INDEX('Annex 4 LDNO charges'!$B$12:$B$202,MATCH($A152,'Annex 4 LDNO charges'!$A$12:$A$202,0))=0,"",INDEX('Annex 4 LDNO charges'!$B$12:$B$202,MATCH($A152,'Annex 4 LDNO charges'!$A$12:$A$202,0))))</f>
        <v>E64</v>
      </c>
      <c r="C152" s="186">
        <f>IFERROR(INDEX('Annex 1 LV, HV and UMS charges'!$C$13:$C$44,MATCH($A152,'Annex 1 LV, HV and UMS charges'!$A$13:$A$44,0)),INDEX('Annex 4 LDNO charges'!$C$12:$C$202,MATCH($A152,'Annex 4 LDNO charges'!$A$12:$A$202,0)))</f>
        <v>0</v>
      </c>
      <c r="D152" s="171"/>
      <c r="E152" s="193">
        <v>0</v>
      </c>
    </row>
    <row r="153" spans="1:5" ht="20.100000000000001" customHeight="1" x14ac:dyDescent="0.2">
      <c r="A153" s="156" t="s">
        <v>490</v>
      </c>
      <c r="B153" s="185" t="str">
        <f>IFERROR(INDEX('Annex 1 LV, HV and UMS charges'!$B$13:$B$44,MATCH($A153,'Annex 1 LV, HV and UMS charges'!$A$13:$A$44,0)),IF(INDEX('Annex 4 LDNO charges'!$B$12:$B$202,MATCH($A153,'Annex 4 LDNO charges'!$A$12:$A$202,0))=0,"",INDEX('Annex 4 LDNO charges'!$B$12:$B$202,MATCH($A153,'Annex 4 LDNO charges'!$A$12:$A$202,0))))</f>
        <v>J60</v>
      </c>
      <c r="C153" s="186">
        <f>IFERROR(INDEX('Annex 1 LV, HV and UMS charges'!$C$13:$C$44,MATCH($A153,'Annex 1 LV, HV and UMS charges'!$A$13:$A$44,0)),INDEX('Annex 4 LDNO charges'!$C$12:$C$202,MATCH($A153,'Annex 4 LDNO charges'!$A$12:$A$202,0)))</f>
        <v>0</v>
      </c>
      <c r="D153" s="171"/>
      <c r="E153" s="193">
        <v>0</v>
      </c>
    </row>
    <row r="154" spans="1:5" ht="20.100000000000001" customHeight="1" x14ac:dyDescent="0.2">
      <c r="A154" s="156" t="s">
        <v>492</v>
      </c>
      <c r="B154" s="185" t="str">
        <f>IFERROR(INDEX('Annex 1 LV, HV and UMS charges'!$B$13:$B$44,MATCH($A154,'Annex 1 LV, HV and UMS charges'!$A$13:$A$44,0)),IF(INDEX('Annex 4 LDNO charges'!$B$12:$B$202,MATCH($A154,'Annex 4 LDNO charges'!$A$12:$A$202,0))=0,"",INDEX('Annex 4 LDNO charges'!$B$12:$B$202,MATCH($A154,'Annex 4 LDNO charges'!$A$12:$A$202,0))))</f>
        <v>J61</v>
      </c>
      <c r="C154" s="186">
        <f>IFERROR(INDEX('Annex 1 LV, HV and UMS charges'!$C$13:$C$44,MATCH($A154,'Annex 1 LV, HV and UMS charges'!$A$13:$A$44,0)),INDEX('Annex 4 LDNO charges'!$C$12:$C$202,MATCH($A154,'Annex 4 LDNO charges'!$A$12:$A$202,0)))</f>
        <v>0</v>
      </c>
      <c r="D154" s="171"/>
      <c r="E154" s="193">
        <v>0</v>
      </c>
    </row>
    <row r="155" spans="1:5" ht="20.100000000000001" customHeight="1" x14ac:dyDescent="0.2">
      <c r="A155" s="156" t="s">
        <v>494</v>
      </c>
      <c r="B155" s="185" t="str">
        <f>IFERROR(INDEX('Annex 1 LV, HV and UMS charges'!$B$13:$B$44,MATCH($A155,'Annex 1 LV, HV and UMS charges'!$A$13:$A$44,0)),IF(INDEX('Annex 4 LDNO charges'!$B$12:$B$202,MATCH($A155,'Annex 4 LDNO charges'!$A$12:$A$202,0))=0,"",INDEX('Annex 4 LDNO charges'!$B$12:$B$202,MATCH($A155,'Annex 4 LDNO charges'!$A$12:$A$202,0))))</f>
        <v>J62</v>
      </c>
      <c r="C155" s="186">
        <f>IFERROR(INDEX('Annex 1 LV, HV and UMS charges'!$C$13:$C$44,MATCH($A155,'Annex 1 LV, HV and UMS charges'!$A$13:$A$44,0)),INDEX('Annex 4 LDNO charges'!$C$12:$C$202,MATCH($A155,'Annex 4 LDNO charges'!$A$12:$A$202,0)))</f>
        <v>0</v>
      </c>
      <c r="D155" s="171"/>
      <c r="E155" s="193">
        <v>0</v>
      </c>
    </row>
    <row r="156" spans="1:5" ht="20.100000000000001" customHeight="1" x14ac:dyDescent="0.2">
      <c r="A156" s="156" t="s">
        <v>496</v>
      </c>
      <c r="B156" s="185" t="str">
        <f>IFERROR(INDEX('Annex 1 LV, HV and UMS charges'!$B$13:$B$44,MATCH($A156,'Annex 1 LV, HV and UMS charges'!$A$13:$A$44,0)),IF(INDEX('Annex 4 LDNO charges'!$B$12:$B$202,MATCH($A156,'Annex 4 LDNO charges'!$A$12:$A$202,0))=0,"",INDEX('Annex 4 LDNO charges'!$B$12:$B$202,MATCH($A156,'Annex 4 LDNO charges'!$A$12:$A$202,0))))</f>
        <v>J63</v>
      </c>
      <c r="C156" s="186">
        <f>IFERROR(INDEX('Annex 1 LV, HV and UMS charges'!$C$13:$C$44,MATCH($A156,'Annex 1 LV, HV and UMS charges'!$A$13:$A$44,0)),INDEX('Annex 4 LDNO charges'!$C$12:$C$202,MATCH($A156,'Annex 4 LDNO charges'!$A$12:$A$202,0)))</f>
        <v>0</v>
      </c>
      <c r="D156" s="171"/>
      <c r="E156" s="193">
        <v>0</v>
      </c>
    </row>
    <row r="157" spans="1:5" ht="20.100000000000001" customHeight="1" x14ac:dyDescent="0.2">
      <c r="A157" s="156" t="s">
        <v>498</v>
      </c>
      <c r="B157" s="185" t="str">
        <f>IFERROR(INDEX('Annex 1 LV, HV and UMS charges'!$B$13:$B$44,MATCH($A157,'Annex 1 LV, HV and UMS charges'!$A$13:$A$44,0)),IF(INDEX('Annex 4 LDNO charges'!$B$12:$B$202,MATCH($A157,'Annex 4 LDNO charges'!$A$12:$A$202,0))=0,"",INDEX('Annex 4 LDNO charges'!$B$12:$B$202,MATCH($A157,'Annex 4 LDNO charges'!$A$12:$A$202,0))))</f>
        <v>J64</v>
      </c>
      <c r="C157" s="186">
        <f>IFERROR(INDEX('Annex 1 LV, HV and UMS charges'!$C$13:$C$44,MATCH($A157,'Annex 1 LV, HV and UMS charges'!$A$13:$A$44,0)),INDEX('Annex 4 LDNO charges'!$C$12:$C$202,MATCH($A157,'Annex 4 LDNO charges'!$A$12:$A$202,0)))</f>
        <v>0</v>
      </c>
      <c r="D157" s="171"/>
      <c r="E157" s="193">
        <v>0</v>
      </c>
    </row>
    <row r="158" spans="1:5" ht="20.100000000000001" customHeight="1" x14ac:dyDescent="0.2">
      <c r="A158" s="156" t="s">
        <v>500</v>
      </c>
      <c r="B158" s="185" t="str">
        <f>IFERROR(INDEX('Annex 1 LV, HV and UMS charges'!$B$13:$B$44,MATCH($A158,'Annex 1 LV, HV and UMS charges'!$A$13:$A$44,0)),IF(INDEX('Annex 4 LDNO charges'!$B$12:$B$202,MATCH($A158,'Annex 4 LDNO charges'!$A$12:$A$202,0))=0,"",INDEX('Annex 4 LDNO charges'!$B$12:$B$202,MATCH($A158,'Annex 4 LDNO charges'!$A$12:$A$202,0))))</f>
        <v>K60</v>
      </c>
      <c r="C158" s="186">
        <f>IFERROR(INDEX('Annex 1 LV, HV and UMS charges'!$C$13:$C$44,MATCH($A158,'Annex 1 LV, HV and UMS charges'!$A$13:$A$44,0)),INDEX('Annex 4 LDNO charges'!$C$12:$C$202,MATCH($A158,'Annex 4 LDNO charges'!$A$12:$A$202,0)))</f>
        <v>0</v>
      </c>
      <c r="D158" s="171"/>
      <c r="E158" s="193">
        <v>0</v>
      </c>
    </row>
    <row r="159" spans="1:5" ht="20.100000000000001" customHeight="1" x14ac:dyDescent="0.2">
      <c r="A159" s="156" t="s">
        <v>502</v>
      </c>
      <c r="B159" s="185" t="str">
        <f>IFERROR(INDEX('Annex 1 LV, HV and UMS charges'!$B$13:$B$44,MATCH($A159,'Annex 1 LV, HV and UMS charges'!$A$13:$A$44,0)),IF(INDEX('Annex 4 LDNO charges'!$B$12:$B$202,MATCH($A159,'Annex 4 LDNO charges'!$A$12:$A$202,0))=0,"",INDEX('Annex 4 LDNO charges'!$B$12:$B$202,MATCH($A159,'Annex 4 LDNO charges'!$A$12:$A$202,0))))</f>
        <v>K61</v>
      </c>
      <c r="C159" s="186">
        <f>IFERROR(INDEX('Annex 1 LV, HV and UMS charges'!$C$13:$C$44,MATCH($A159,'Annex 1 LV, HV and UMS charges'!$A$13:$A$44,0)),INDEX('Annex 4 LDNO charges'!$C$12:$C$202,MATCH($A159,'Annex 4 LDNO charges'!$A$12:$A$202,0)))</f>
        <v>0</v>
      </c>
      <c r="D159" s="171"/>
      <c r="E159" s="193">
        <v>0</v>
      </c>
    </row>
    <row r="160" spans="1:5" ht="20.100000000000001" customHeight="1" x14ac:dyDescent="0.2">
      <c r="A160" s="156" t="s">
        <v>504</v>
      </c>
      <c r="B160" s="185" t="str">
        <f>IFERROR(INDEX('Annex 1 LV, HV and UMS charges'!$B$13:$B$44,MATCH($A160,'Annex 1 LV, HV and UMS charges'!$A$13:$A$44,0)),IF(INDEX('Annex 4 LDNO charges'!$B$12:$B$202,MATCH($A160,'Annex 4 LDNO charges'!$A$12:$A$202,0))=0,"",INDEX('Annex 4 LDNO charges'!$B$12:$B$202,MATCH($A160,'Annex 4 LDNO charges'!$A$12:$A$202,0))))</f>
        <v>K62</v>
      </c>
      <c r="C160" s="186">
        <f>IFERROR(INDEX('Annex 1 LV, HV and UMS charges'!$C$13:$C$44,MATCH($A160,'Annex 1 LV, HV and UMS charges'!$A$13:$A$44,0)),INDEX('Annex 4 LDNO charges'!$C$12:$C$202,MATCH($A160,'Annex 4 LDNO charges'!$A$12:$A$202,0)))</f>
        <v>0</v>
      </c>
      <c r="D160" s="171"/>
      <c r="E160" s="193">
        <v>0</v>
      </c>
    </row>
    <row r="161" spans="1:5" ht="20.100000000000001" customHeight="1" x14ac:dyDescent="0.2">
      <c r="A161" s="156" t="s">
        <v>506</v>
      </c>
      <c r="B161" s="185" t="str">
        <f>IFERROR(INDEX('Annex 1 LV, HV and UMS charges'!$B$13:$B$44,MATCH($A161,'Annex 1 LV, HV and UMS charges'!$A$13:$A$44,0)),IF(INDEX('Annex 4 LDNO charges'!$B$12:$B$202,MATCH($A161,'Annex 4 LDNO charges'!$A$12:$A$202,0))=0,"",INDEX('Annex 4 LDNO charges'!$B$12:$B$202,MATCH($A161,'Annex 4 LDNO charges'!$A$12:$A$202,0))))</f>
        <v>K63</v>
      </c>
      <c r="C161" s="186">
        <f>IFERROR(INDEX('Annex 1 LV, HV and UMS charges'!$C$13:$C$44,MATCH($A161,'Annex 1 LV, HV and UMS charges'!$A$13:$A$44,0)),INDEX('Annex 4 LDNO charges'!$C$12:$C$202,MATCH($A161,'Annex 4 LDNO charges'!$A$12:$A$202,0)))</f>
        <v>0</v>
      </c>
      <c r="D161" s="171"/>
      <c r="E161" s="193">
        <v>0</v>
      </c>
    </row>
    <row r="162" spans="1:5" ht="20.100000000000001" customHeight="1" x14ac:dyDescent="0.2">
      <c r="A162" s="156" t="s">
        <v>508</v>
      </c>
      <c r="B162" s="185" t="str">
        <f>IFERROR(INDEX('Annex 1 LV, HV and UMS charges'!$B$13:$B$44,MATCH($A162,'Annex 1 LV, HV and UMS charges'!$A$13:$A$44,0)),IF(INDEX('Annex 4 LDNO charges'!$B$12:$B$202,MATCH($A162,'Annex 4 LDNO charges'!$A$12:$A$202,0))=0,"",INDEX('Annex 4 LDNO charges'!$B$12:$B$202,MATCH($A162,'Annex 4 LDNO charges'!$A$12:$A$202,0))))</f>
        <v>K64</v>
      </c>
      <c r="C162" s="186">
        <f>IFERROR(INDEX('Annex 1 LV, HV and UMS charges'!$C$13:$C$44,MATCH($A162,'Annex 1 LV, HV and UMS charges'!$A$13:$A$44,0)),INDEX('Annex 4 LDNO charges'!$C$12:$C$202,MATCH($A162,'Annex 4 LDNO charges'!$A$12:$A$202,0)))</f>
        <v>0</v>
      </c>
      <c r="D162" s="171"/>
      <c r="E162" s="193">
        <v>0</v>
      </c>
    </row>
    <row r="163" spans="1:5" ht="20.100000000000001" customHeight="1" x14ac:dyDescent="0.2">
      <c r="A163" s="195" t="s">
        <v>579</v>
      </c>
      <c r="B163" s="2"/>
      <c r="C163" s="3"/>
    </row>
    <row r="164" spans="1:5" ht="20.100000000000001" customHeight="1" x14ac:dyDescent="0.2">
      <c r="A164" s="195" t="s">
        <v>580</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4"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313"/>
  <sheetViews>
    <sheetView zoomScale="90" zoomScaleNormal="90" zoomScaleSheetLayoutView="100" workbookViewId="0"/>
  </sheetViews>
  <sheetFormatPr defaultRowHeight="27.75" customHeight="1" x14ac:dyDescent="0.2"/>
  <cols>
    <col min="1" max="1" width="18.85546875" style="2" bestFit="1" customWidth="1"/>
    <col min="2" max="2" width="47.7109375" style="2" customWidth="1"/>
    <col min="3" max="4" width="23.7109375" style="3" customWidth="1"/>
    <col min="5" max="16384" width="9.140625" style="2"/>
  </cols>
  <sheetData>
    <row r="1" spans="1:4" ht="27.75" customHeight="1" x14ac:dyDescent="0.2">
      <c r="A1" s="48" t="s">
        <v>37</v>
      </c>
      <c r="B1" s="3"/>
      <c r="C1" s="2"/>
    </row>
    <row r="2" spans="1:4" s="11" customFormat="1" ht="22.5" customHeight="1" x14ac:dyDescent="0.2">
      <c r="A2" s="237" t="str">
        <f>Overview!B4&amp; " - Effective from "&amp;Overview!D4&amp;" - "&amp;Overview!E4&amp;" Nodal/Zonal charges"</f>
        <v>VPEN - GSP C  - Effective from 1 April 2027 - Final Nodal/Zonal charges</v>
      </c>
      <c r="B2" s="238"/>
      <c r="C2" s="238"/>
      <c r="D2" s="239"/>
    </row>
    <row r="3" spans="1:4" s="11" customFormat="1" ht="8.25" customHeight="1" x14ac:dyDescent="0.2"/>
    <row r="4" spans="1:4" ht="60.75" customHeight="1" x14ac:dyDescent="0.2">
      <c r="A4" s="208" t="s">
        <v>581</v>
      </c>
      <c r="B4" s="208" t="s">
        <v>582</v>
      </c>
      <c r="C4" s="208" t="s">
        <v>583</v>
      </c>
      <c r="D4" s="208" t="s">
        <v>584</v>
      </c>
    </row>
    <row r="5" spans="1:4" ht="20.100000000000001" customHeight="1" x14ac:dyDescent="0.2">
      <c r="A5" s="7" t="s">
        <v>585</v>
      </c>
      <c r="B5" s="8" t="s">
        <v>586</v>
      </c>
      <c r="C5" s="178">
        <v>5.2100263327207763</v>
      </c>
      <c r="D5" s="178">
        <v>3.2557064819052953E-3</v>
      </c>
    </row>
    <row r="6" spans="1:4" ht="20.100000000000001" customHeight="1" x14ac:dyDescent="0.2">
      <c r="A6" s="7" t="s">
        <v>587</v>
      </c>
      <c r="B6" s="8" t="s">
        <v>586</v>
      </c>
      <c r="C6" s="178">
        <v>0.34981577500370098</v>
      </c>
      <c r="D6" s="178">
        <v>-2.929590305344018E-4</v>
      </c>
    </row>
    <row r="7" spans="1:4" ht="20.100000000000001" customHeight="1" x14ac:dyDescent="0.2">
      <c r="A7" s="7" t="s">
        <v>588</v>
      </c>
      <c r="B7" s="8" t="s">
        <v>589</v>
      </c>
      <c r="C7" s="178">
        <v>2.3838268239406348</v>
      </c>
      <c r="D7" s="178">
        <v>-1.8123474181540425E-4</v>
      </c>
    </row>
    <row r="8" spans="1:4" ht="20.100000000000001" customHeight="1" x14ac:dyDescent="0.2">
      <c r="A8" s="7" t="s">
        <v>590</v>
      </c>
      <c r="B8" s="8" t="s">
        <v>591</v>
      </c>
      <c r="C8" s="178">
        <v>0</v>
      </c>
      <c r="D8" s="178">
        <v>0</v>
      </c>
    </row>
    <row r="9" spans="1:4" ht="20.100000000000001" customHeight="1" x14ac:dyDescent="0.2">
      <c r="A9" s="7" t="s">
        <v>592</v>
      </c>
      <c r="B9" s="8" t="s">
        <v>593</v>
      </c>
      <c r="C9" s="178">
        <v>0</v>
      </c>
      <c r="D9" s="178">
        <v>9.7971282728184124E-3</v>
      </c>
    </row>
    <row r="10" spans="1:4" ht="20.100000000000001" customHeight="1" x14ac:dyDescent="0.2">
      <c r="A10" s="7" t="s">
        <v>594</v>
      </c>
      <c r="B10" s="8" t="s">
        <v>593</v>
      </c>
      <c r="C10" s="178">
        <v>0</v>
      </c>
      <c r="D10" s="178">
        <v>5.8944888394621957E-3</v>
      </c>
    </row>
    <row r="11" spans="1:4" ht="20.100000000000001" customHeight="1" x14ac:dyDescent="0.2">
      <c r="A11" s="7" t="s">
        <v>595</v>
      </c>
      <c r="B11" s="8" t="s">
        <v>596</v>
      </c>
      <c r="C11" s="178">
        <v>3.075241544349395</v>
      </c>
      <c r="D11" s="178">
        <v>11.289295750577933</v>
      </c>
    </row>
    <row r="12" spans="1:4" ht="20.100000000000001" customHeight="1" x14ac:dyDescent="0.2">
      <c r="A12" s="7" t="s">
        <v>597</v>
      </c>
      <c r="B12" s="8" t="s">
        <v>596</v>
      </c>
      <c r="C12" s="178">
        <v>3.0933137968698525</v>
      </c>
      <c r="D12" s="178">
        <v>8.8409186111353986</v>
      </c>
    </row>
    <row r="13" spans="1:4" ht="20.100000000000001" customHeight="1" x14ac:dyDescent="0.2">
      <c r="A13" s="7" t="s">
        <v>598</v>
      </c>
      <c r="B13" s="8" t="s">
        <v>599</v>
      </c>
      <c r="C13" s="178">
        <v>6.3057712754199302E-2</v>
      </c>
      <c r="D13" s="178">
        <v>0.17993939260822683</v>
      </c>
    </row>
    <row r="14" spans="1:4" ht="20.100000000000001" customHeight="1" x14ac:dyDescent="0.2">
      <c r="A14" s="7" t="s">
        <v>600</v>
      </c>
      <c r="B14" s="8" t="s">
        <v>599</v>
      </c>
      <c r="C14" s="178">
        <v>1.4700669904717478</v>
      </c>
      <c r="D14" s="178">
        <v>0.4718881088625333</v>
      </c>
    </row>
    <row r="15" spans="1:4" ht="20.100000000000001" customHeight="1" x14ac:dyDescent="0.2">
      <c r="A15" s="7" t="s">
        <v>601</v>
      </c>
      <c r="B15" s="8" t="s">
        <v>602</v>
      </c>
      <c r="C15" s="178">
        <v>0</v>
      </c>
      <c r="D15" s="178">
        <v>1.170168587184095</v>
      </c>
    </row>
    <row r="16" spans="1:4" ht="20.100000000000001" customHeight="1" x14ac:dyDescent="0.2">
      <c r="A16" s="7" t="s">
        <v>603</v>
      </c>
      <c r="B16" s="8" t="s">
        <v>602</v>
      </c>
      <c r="C16" s="178">
        <v>0</v>
      </c>
      <c r="D16" s="178">
        <v>1.1688223449930715</v>
      </c>
    </row>
    <row r="17" spans="1:4" ht="20.100000000000001" customHeight="1" x14ac:dyDescent="0.2">
      <c r="A17" s="7" t="s">
        <v>604</v>
      </c>
      <c r="B17" s="8" t="s">
        <v>602</v>
      </c>
      <c r="C17" s="178">
        <v>0</v>
      </c>
      <c r="D17" s="178">
        <v>1.1755627574666558</v>
      </c>
    </row>
    <row r="18" spans="1:4" ht="20.100000000000001" customHeight="1" x14ac:dyDescent="0.2">
      <c r="A18" s="7" t="s">
        <v>605</v>
      </c>
      <c r="B18" s="8" t="s">
        <v>602</v>
      </c>
      <c r="C18" s="178">
        <v>0</v>
      </c>
      <c r="D18" s="178">
        <v>1.1657891572730925</v>
      </c>
    </row>
    <row r="19" spans="1:4" ht="20.100000000000001" customHeight="1" x14ac:dyDescent="0.2">
      <c r="A19" s="7" t="s">
        <v>606</v>
      </c>
      <c r="B19" s="8" t="s">
        <v>607</v>
      </c>
      <c r="C19" s="178">
        <v>0</v>
      </c>
      <c r="D19" s="178">
        <v>1.7777058071349638</v>
      </c>
    </row>
    <row r="20" spans="1:4" ht="20.100000000000001" customHeight="1" x14ac:dyDescent="0.2">
      <c r="A20" s="7" t="s">
        <v>608</v>
      </c>
      <c r="B20" s="8" t="s">
        <v>607</v>
      </c>
      <c r="C20" s="178">
        <v>0</v>
      </c>
      <c r="D20" s="178">
        <v>1.1935036348449475</v>
      </c>
    </row>
    <row r="21" spans="1:4" ht="20.100000000000001" customHeight="1" x14ac:dyDescent="0.2">
      <c r="A21" s="7" t="s">
        <v>609</v>
      </c>
      <c r="B21" s="8" t="s">
        <v>610</v>
      </c>
      <c r="C21" s="178">
        <v>0</v>
      </c>
      <c r="D21" s="178">
        <v>-1.4321045274654587E-2</v>
      </c>
    </row>
    <row r="22" spans="1:4" ht="20.100000000000001" customHeight="1" x14ac:dyDescent="0.2">
      <c r="A22" s="7" t="s">
        <v>611</v>
      </c>
      <c r="B22" s="8" t="s">
        <v>612</v>
      </c>
      <c r="C22" s="178">
        <v>3.1627393236497778</v>
      </c>
      <c r="D22" s="178">
        <v>1.4432938713485206</v>
      </c>
    </row>
    <row r="23" spans="1:4" ht="20.100000000000001" customHeight="1" x14ac:dyDescent="0.2">
      <c r="A23" s="7" t="s">
        <v>613</v>
      </c>
      <c r="B23" s="8" t="s">
        <v>612</v>
      </c>
      <c r="C23" s="178">
        <v>1.5544417440461444</v>
      </c>
      <c r="D23" s="178">
        <v>2.0148360664643437</v>
      </c>
    </row>
    <row r="24" spans="1:4" ht="20.100000000000001" customHeight="1" x14ac:dyDescent="0.2">
      <c r="A24" s="7" t="s">
        <v>614</v>
      </c>
      <c r="B24" s="8" t="s">
        <v>615</v>
      </c>
      <c r="C24" s="178">
        <v>0</v>
      </c>
      <c r="D24" s="178">
        <v>-1.7939052210925519E-4</v>
      </c>
    </row>
    <row r="25" spans="1:4" ht="20.100000000000001" customHeight="1" x14ac:dyDescent="0.2">
      <c r="A25" s="7" t="s">
        <v>616</v>
      </c>
      <c r="B25" s="8" t="s">
        <v>617</v>
      </c>
      <c r="C25" s="178">
        <v>7.4737858368902274E-2</v>
      </c>
      <c r="D25" s="178">
        <v>4.3913469695430738</v>
      </c>
    </row>
    <row r="26" spans="1:4" ht="20.100000000000001" customHeight="1" x14ac:dyDescent="0.2">
      <c r="A26" s="7" t="s">
        <v>618</v>
      </c>
      <c r="B26" s="8" t="s">
        <v>617</v>
      </c>
      <c r="C26" s="178">
        <v>2.2532048860928876E-2</v>
      </c>
      <c r="D26" s="178">
        <v>4.7765206560752453</v>
      </c>
    </row>
    <row r="27" spans="1:4" ht="20.100000000000001" customHeight="1" x14ac:dyDescent="0.2">
      <c r="A27" s="7" t="s">
        <v>619</v>
      </c>
      <c r="B27" s="8" t="s">
        <v>620</v>
      </c>
      <c r="C27" s="178">
        <v>0.16193772986609112</v>
      </c>
      <c r="D27" s="178">
        <v>1.5541374085030628</v>
      </c>
    </row>
    <row r="28" spans="1:4" ht="20.100000000000001" customHeight="1" x14ac:dyDescent="0.2">
      <c r="A28" s="7" t="s">
        <v>621</v>
      </c>
      <c r="B28" s="8" t="s">
        <v>622</v>
      </c>
      <c r="C28" s="178">
        <v>0</v>
      </c>
      <c r="D28" s="178">
        <v>6.0178829272613352E-2</v>
      </c>
    </row>
    <row r="29" spans="1:4" ht="20.100000000000001" customHeight="1" x14ac:dyDescent="0.2">
      <c r="A29" s="7" t="s">
        <v>623</v>
      </c>
      <c r="B29" s="8" t="s">
        <v>622</v>
      </c>
      <c r="C29" s="178">
        <v>0</v>
      </c>
      <c r="D29" s="178">
        <v>2.7159716837390338E-2</v>
      </c>
    </row>
    <row r="30" spans="1:4" ht="20.100000000000001" customHeight="1" x14ac:dyDescent="0.2">
      <c r="A30" s="7" t="s">
        <v>624</v>
      </c>
      <c r="B30" s="8" t="s">
        <v>622</v>
      </c>
      <c r="C30" s="178">
        <v>0</v>
      </c>
      <c r="D30" s="178">
        <v>8.2741426603255563E-3</v>
      </c>
    </row>
    <row r="31" spans="1:4" ht="20.100000000000001" customHeight="1" x14ac:dyDescent="0.2">
      <c r="A31" s="7" t="s">
        <v>625</v>
      </c>
      <c r="B31" s="8" t="s">
        <v>626</v>
      </c>
      <c r="C31" s="178">
        <v>0.98739573948174042</v>
      </c>
      <c r="D31" s="178">
        <v>3.9235855589134152</v>
      </c>
    </row>
    <row r="32" spans="1:4" ht="20.100000000000001" customHeight="1" x14ac:dyDescent="0.2">
      <c r="A32" s="7" t="s">
        <v>627</v>
      </c>
      <c r="B32" s="8" t="s">
        <v>626</v>
      </c>
      <c r="C32" s="178">
        <v>0.84625966671409047</v>
      </c>
      <c r="D32" s="178">
        <v>3.890849558238195</v>
      </c>
    </row>
    <row r="33" spans="1:4" ht="20.100000000000001" customHeight="1" x14ac:dyDescent="0.2">
      <c r="A33" s="7" t="s">
        <v>628</v>
      </c>
      <c r="B33" s="8" t="s">
        <v>629</v>
      </c>
      <c r="C33" s="178">
        <v>6.3026210620461445</v>
      </c>
      <c r="D33" s="178">
        <v>2.6391496093661129</v>
      </c>
    </row>
    <row r="34" spans="1:4" ht="20.100000000000001" customHeight="1" x14ac:dyDescent="0.2">
      <c r="A34" s="7" t="s">
        <v>630</v>
      </c>
      <c r="B34" s="8" t="s">
        <v>631</v>
      </c>
      <c r="C34" s="178">
        <v>0</v>
      </c>
      <c r="D34" s="178">
        <v>1.494834322439567E-2</v>
      </c>
    </row>
    <row r="35" spans="1:4" ht="20.100000000000001" customHeight="1" x14ac:dyDescent="0.2">
      <c r="A35" s="7" t="s">
        <v>632</v>
      </c>
      <c r="B35" s="8" t="s">
        <v>631</v>
      </c>
      <c r="C35" s="178">
        <v>0</v>
      </c>
      <c r="D35" s="178">
        <v>1.4896592742934308E-2</v>
      </c>
    </row>
    <row r="36" spans="1:4" ht="20.100000000000001" customHeight="1" x14ac:dyDescent="0.2">
      <c r="A36" s="7" t="s">
        <v>633</v>
      </c>
      <c r="B36" s="8" t="s">
        <v>634</v>
      </c>
      <c r="C36" s="178">
        <v>8.369544532228355</v>
      </c>
      <c r="D36" s="178">
        <v>5.5026810778167776E-2</v>
      </c>
    </row>
    <row r="37" spans="1:4" ht="20.100000000000001" customHeight="1" x14ac:dyDescent="0.2">
      <c r="A37" s="7" t="s">
        <v>635</v>
      </c>
      <c r="B37" s="8" t="s">
        <v>634</v>
      </c>
      <c r="C37" s="178">
        <v>8.2390329790336043</v>
      </c>
      <c r="D37" s="178">
        <v>0.9456242339563824</v>
      </c>
    </row>
    <row r="38" spans="1:4" ht="20.100000000000001" customHeight="1" x14ac:dyDescent="0.2">
      <c r="A38" s="7" t="s">
        <v>636</v>
      </c>
      <c r="B38" s="8" t="s">
        <v>637</v>
      </c>
      <c r="C38" s="178">
        <v>0</v>
      </c>
      <c r="D38" s="178">
        <v>0.67114839944003535</v>
      </c>
    </row>
    <row r="39" spans="1:4" ht="20.100000000000001" customHeight="1" x14ac:dyDescent="0.2">
      <c r="A39" s="7" t="s">
        <v>638</v>
      </c>
      <c r="B39" s="8" t="s">
        <v>637</v>
      </c>
      <c r="C39" s="178">
        <v>0</v>
      </c>
      <c r="D39" s="178">
        <v>0.42808877899649783</v>
      </c>
    </row>
    <row r="40" spans="1:4" ht="20.100000000000001" customHeight="1" x14ac:dyDescent="0.2">
      <c r="A40" s="7" t="s">
        <v>639</v>
      </c>
      <c r="B40" s="8" t="s">
        <v>640</v>
      </c>
      <c r="C40" s="178">
        <v>2.7224304774528374</v>
      </c>
      <c r="D40" s="178">
        <v>8.1638397909715401</v>
      </c>
    </row>
    <row r="41" spans="1:4" ht="20.100000000000001" customHeight="1" x14ac:dyDescent="0.2">
      <c r="A41" s="7" t="s">
        <v>641</v>
      </c>
      <c r="B41" s="8" t="s">
        <v>640</v>
      </c>
      <c r="C41" s="178">
        <v>2.1106247162213734</v>
      </c>
      <c r="D41" s="178">
        <v>8.3467489433158075</v>
      </c>
    </row>
    <row r="42" spans="1:4" ht="20.100000000000001" customHeight="1" x14ac:dyDescent="0.2">
      <c r="A42" s="7" t="s">
        <v>642</v>
      </c>
      <c r="B42" s="8" t="s">
        <v>643</v>
      </c>
      <c r="C42" s="178">
        <v>2.7460190588391957</v>
      </c>
      <c r="D42" s="178">
        <v>17.381466206778882</v>
      </c>
    </row>
    <row r="43" spans="1:4" ht="20.100000000000001" customHeight="1" x14ac:dyDescent="0.2">
      <c r="A43" s="7" t="s">
        <v>644</v>
      </c>
      <c r="B43" s="8" t="s">
        <v>643</v>
      </c>
      <c r="C43" s="178">
        <v>3.3109105065386091</v>
      </c>
      <c r="D43" s="178">
        <v>19.576646228450446</v>
      </c>
    </row>
    <row r="44" spans="1:4" ht="20.100000000000001" customHeight="1" x14ac:dyDescent="0.2">
      <c r="A44" s="7" t="s">
        <v>645</v>
      </c>
      <c r="B44" s="8" t="s">
        <v>646</v>
      </c>
      <c r="C44" s="178">
        <v>2.6897008242644804</v>
      </c>
      <c r="D44" s="178">
        <v>2.0312774493093251</v>
      </c>
    </row>
    <row r="45" spans="1:4" ht="20.100000000000001" customHeight="1" x14ac:dyDescent="0.2">
      <c r="A45" s="7" t="s">
        <v>647</v>
      </c>
      <c r="B45" s="8" t="s">
        <v>646</v>
      </c>
      <c r="C45" s="178">
        <v>1.0137521757250061</v>
      </c>
      <c r="D45" s="178">
        <v>1.8819569072518061</v>
      </c>
    </row>
    <row r="46" spans="1:4" ht="20.100000000000001" customHeight="1" x14ac:dyDescent="0.2">
      <c r="A46" s="7" t="s">
        <v>648</v>
      </c>
      <c r="B46" s="8" t="s">
        <v>649</v>
      </c>
      <c r="C46" s="178">
        <v>6.5010367843321566</v>
      </c>
      <c r="D46" s="178">
        <v>7.9206166687566464</v>
      </c>
    </row>
    <row r="47" spans="1:4" ht="20.100000000000001" customHeight="1" x14ac:dyDescent="0.2">
      <c r="A47" s="7" t="s">
        <v>650</v>
      </c>
      <c r="B47" s="8" t="s">
        <v>649</v>
      </c>
      <c r="C47" s="178">
        <v>7.3187247086631722</v>
      </c>
      <c r="D47" s="178">
        <v>8.7411464155876857</v>
      </c>
    </row>
    <row r="48" spans="1:4" ht="20.100000000000001" customHeight="1" x14ac:dyDescent="0.2">
      <c r="A48" s="7" t="s">
        <v>651</v>
      </c>
      <c r="B48" s="8" t="s">
        <v>652</v>
      </c>
      <c r="C48" s="178">
        <v>3.8189835870266911</v>
      </c>
      <c r="D48" s="178">
        <v>4.4265459205747124</v>
      </c>
    </row>
    <row r="49" spans="1:4" ht="20.100000000000001" customHeight="1" x14ac:dyDescent="0.2">
      <c r="A49" s="7" t="s">
        <v>653</v>
      </c>
      <c r="B49" s="8" t="s">
        <v>652</v>
      </c>
      <c r="C49" s="178">
        <v>0.4029418189592362</v>
      </c>
      <c r="D49" s="178">
        <v>4.0788100661021263</v>
      </c>
    </row>
    <row r="50" spans="1:4" ht="20.100000000000001" customHeight="1" x14ac:dyDescent="0.2">
      <c r="A50" s="7" t="s">
        <v>654</v>
      </c>
      <c r="B50" s="8" t="s">
        <v>655</v>
      </c>
      <c r="C50" s="178">
        <v>0</v>
      </c>
      <c r="D50" s="178">
        <v>6.5058238991326086E-3</v>
      </c>
    </row>
    <row r="51" spans="1:4" ht="20.100000000000001" customHeight="1" x14ac:dyDescent="0.2">
      <c r="A51" s="7" t="s">
        <v>656</v>
      </c>
      <c r="B51" s="8" t="s">
        <v>655</v>
      </c>
      <c r="C51" s="178">
        <v>0</v>
      </c>
      <c r="D51" s="178">
        <v>4.1046977501750168E-3</v>
      </c>
    </row>
    <row r="52" spans="1:4" ht="20.100000000000001" customHeight="1" x14ac:dyDescent="0.2">
      <c r="A52" s="7" t="s">
        <v>657</v>
      </c>
      <c r="B52" s="8" t="s">
        <v>658</v>
      </c>
      <c r="C52" s="178">
        <v>0</v>
      </c>
      <c r="D52" s="178">
        <v>7.5714195204819825</v>
      </c>
    </row>
    <row r="53" spans="1:4" ht="20.100000000000001" customHeight="1" x14ac:dyDescent="0.2">
      <c r="A53" s="7" t="s">
        <v>659</v>
      </c>
      <c r="B53" s="8" t="s">
        <v>658</v>
      </c>
      <c r="C53" s="178">
        <v>0.30665245670050884</v>
      </c>
      <c r="D53" s="178">
        <v>1.463661173448876</v>
      </c>
    </row>
    <row r="54" spans="1:4" ht="20.100000000000001" customHeight="1" x14ac:dyDescent="0.2">
      <c r="A54" s="7" t="s">
        <v>660</v>
      </c>
      <c r="B54" s="8" t="s">
        <v>661</v>
      </c>
      <c r="C54" s="178">
        <v>0.15320040333632642</v>
      </c>
      <c r="D54" s="178">
        <v>6.9307715772031351</v>
      </c>
    </row>
    <row r="55" spans="1:4" ht="20.100000000000001" customHeight="1" x14ac:dyDescent="0.2">
      <c r="A55" s="7" t="s">
        <v>662</v>
      </c>
      <c r="B55" s="8" t="s">
        <v>663</v>
      </c>
      <c r="C55" s="178">
        <v>4.6771708744810327</v>
      </c>
      <c r="D55" s="178">
        <v>4.5789184418722169</v>
      </c>
    </row>
    <row r="56" spans="1:4" ht="20.100000000000001" customHeight="1" x14ac:dyDescent="0.2">
      <c r="A56" s="7" t="s">
        <v>664</v>
      </c>
      <c r="B56" s="8" t="s">
        <v>663</v>
      </c>
      <c r="C56" s="178">
        <v>7.507265145940595</v>
      </c>
      <c r="D56" s="178">
        <v>4.4720530539387298</v>
      </c>
    </row>
    <row r="57" spans="1:4" ht="20.100000000000001" customHeight="1" x14ac:dyDescent="0.2">
      <c r="A57" s="7" t="s">
        <v>665</v>
      </c>
      <c r="B57" s="8" t="s">
        <v>666</v>
      </c>
      <c r="C57" s="178">
        <v>3.1243520945488079</v>
      </c>
      <c r="D57" s="178">
        <v>1.9802374416583703</v>
      </c>
    </row>
    <row r="58" spans="1:4" ht="20.100000000000001" customHeight="1" x14ac:dyDescent="0.2">
      <c r="A58" s="7" t="s">
        <v>667</v>
      </c>
      <c r="B58" s="8" t="s">
        <v>666</v>
      </c>
      <c r="C58" s="178">
        <v>3.5697927889045045</v>
      </c>
      <c r="D58" s="178">
        <v>1.9338054348002798</v>
      </c>
    </row>
    <row r="59" spans="1:4" ht="20.100000000000001" customHeight="1" x14ac:dyDescent="0.2">
      <c r="A59" s="7" t="s">
        <v>668</v>
      </c>
      <c r="B59" s="8" t="s">
        <v>669</v>
      </c>
      <c r="C59" s="178">
        <v>3.3958304497223066</v>
      </c>
      <c r="D59" s="178">
        <v>4.3048369943483209</v>
      </c>
    </row>
    <row r="60" spans="1:4" ht="20.100000000000001" customHeight="1" x14ac:dyDescent="0.2">
      <c r="A60" s="7" t="s">
        <v>670</v>
      </c>
      <c r="B60" s="8" t="s">
        <v>669</v>
      </c>
      <c r="C60" s="178">
        <v>3.9618783554204597</v>
      </c>
      <c r="D60" s="178">
        <v>4.7779880201433542</v>
      </c>
    </row>
    <row r="61" spans="1:4" ht="20.100000000000001" customHeight="1" x14ac:dyDescent="0.2">
      <c r="A61" s="7" t="s">
        <v>671</v>
      </c>
      <c r="B61" s="8" t="s">
        <v>672</v>
      </c>
      <c r="C61" s="178">
        <v>0</v>
      </c>
      <c r="D61" s="178">
        <v>1.0360430418112861E-2</v>
      </c>
    </row>
    <row r="62" spans="1:4" ht="20.100000000000001" customHeight="1" x14ac:dyDescent="0.2">
      <c r="A62" s="7" t="s">
        <v>673</v>
      </c>
      <c r="B62" s="8" t="s">
        <v>672</v>
      </c>
      <c r="C62" s="178">
        <v>0</v>
      </c>
      <c r="D62" s="178">
        <v>2.4638856621441847E-2</v>
      </c>
    </row>
    <row r="63" spans="1:4" ht="20.100000000000001" customHeight="1" x14ac:dyDescent="0.2">
      <c r="A63" s="7" t="s">
        <v>674</v>
      </c>
      <c r="B63" s="8" t="s">
        <v>672</v>
      </c>
      <c r="C63" s="178">
        <v>0</v>
      </c>
      <c r="D63" s="178">
        <v>3.6097573340647974E-3</v>
      </c>
    </row>
    <row r="64" spans="1:4" ht="20.100000000000001" customHeight="1" x14ac:dyDescent="0.2">
      <c r="A64" s="7" t="s">
        <v>675</v>
      </c>
      <c r="B64" s="8" t="s">
        <v>676</v>
      </c>
      <c r="C64" s="178">
        <v>0</v>
      </c>
      <c r="D64" s="178">
        <v>7.1466996623579214E-4</v>
      </c>
    </row>
    <row r="65" spans="1:4" ht="20.100000000000001" customHeight="1" x14ac:dyDescent="0.2">
      <c r="A65" s="7" t="s">
        <v>677</v>
      </c>
      <c r="B65" s="8" t="s">
        <v>676</v>
      </c>
      <c r="C65" s="178">
        <v>0</v>
      </c>
      <c r="D65" s="178">
        <v>3.5234463754886425E-2</v>
      </c>
    </row>
    <row r="66" spans="1:4" ht="20.100000000000001" customHeight="1" x14ac:dyDescent="0.2">
      <c r="A66" s="7" t="s">
        <v>678</v>
      </c>
      <c r="B66" s="8" t="s">
        <v>679</v>
      </c>
      <c r="C66" s="178">
        <v>3.3995376958559556</v>
      </c>
      <c r="D66" s="178">
        <v>10.377518124149702</v>
      </c>
    </row>
    <row r="67" spans="1:4" ht="20.100000000000001" customHeight="1" x14ac:dyDescent="0.2">
      <c r="A67" s="7" t="s">
        <v>680</v>
      </c>
      <c r="B67" s="8" t="s">
        <v>679</v>
      </c>
      <c r="C67" s="178">
        <v>3.3604337918941543</v>
      </c>
      <c r="D67" s="178">
        <v>8.758416900586969</v>
      </c>
    </row>
    <row r="68" spans="1:4" ht="20.100000000000001" customHeight="1" x14ac:dyDescent="0.2">
      <c r="A68" s="7" t="s">
        <v>681</v>
      </c>
      <c r="B68" s="8" t="s">
        <v>682</v>
      </c>
      <c r="C68" s="178">
        <v>3.0340752176057801</v>
      </c>
      <c r="D68" s="178">
        <v>10.528809783026457</v>
      </c>
    </row>
    <row r="69" spans="1:4" ht="20.100000000000001" customHeight="1" x14ac:dyDescent="0.2">
      <c r="A69" s="7" t="s">
        <v>683</v>
      </c>
      <c r="B69" s="8" t="s">
        <v>682</v>
      </c>
      <c r="C69" s="178">
        <v>3.0186210198717838</v>
      </c>
      <c r="D69" s="178">
        <v>10.512256111844442</v>
      </c>
    </row>
    <row r="70" spans="1:4" ht="20.100000000000001" customHeight="1" x14ac:dyDescent="0.2">
      <c r="A70" s="7" t="s">
        <v>684</v>
      </c>
      <c r="B70" s="8" t="s">
        <v>685</v>
      </c>
      <c r="C70" s="178">
        <v>3.5896613317782826</v>
      </c>
      <c r="D70" s="178">
        <v>7.9675614162578245</v>
      </c>
    </row>
    <row r="71" spans="1:4" ht="20.100000000000001" customHeight="1" x14ac:dyDescent="0.2">
      <c r="A71" s="7" t="s">
        <v>686</v>
      </c>
      <c r="B71" s="8" t="s">
        <v>685</v>
      </c>
      <c r="C71" s="178">
        <v>3.6101578139295771</v>
      </c>
      <c r="D71" s="178">
        <v>7.0846401115924715</v>
      </c>
    </row>
    <row r="72" spans="1:4" ht="20.100000000000001" customHeight="1" x14ac:dyDescent="0.2">
      <c r="A72" s="7" t="s">
        <v>687</v>
      </c>
      <c r="B72" s="8" t="s">
        <v>688</v>
      </c>
      <c r="C72" s="178">
        <v>3.7859281441481389</v>
      </c>
      <c r="D72" s="178">
        <v>2.6287580017126837</v>
      </c>
    </row>
    <row r="73" spans="1:4" ht="20.100000000000001" customHeight="1" x14ac:dyDescent="0.2">
      <c r="A73" s="7" t="s">
        <v>689</v>
      </c>
      <c r="B73" s="8" t="s">
        <v>690</v>
      </c>
      <c r="C73" s="178">
        <v>5.3997629050464724</v>
      </c>
      <c r="D73" s="178">
        <v>1.5576438615479178</v>
      </c>
    </row>
    <row r="74" spans="1:4" ht="20.100000000000001" customHeight="1" x14ac:dyDescent="0.2">
      <c r="A74" s="7" t="s">
        <v>691</v>
      </c>
      <c r="B74" s="8" t="s">
        <v>690</v>
      </c>
      <c r="C74" s="178">
        <v>5.4420713125449076</v>
      </c>
      <c r="D74" s="178">
        <v>0.98979537934465422</v>
      </c>
    </row>
    <row r="75" spans="1:4" ht="20.100000000000001" customHeight="1" x14ac:dyDescent="0.2">
      <c r="A75" s="7" t="s">
        <v>692</v>
      </c>
      <c r="B75" s="8" t="s">
        <v>693</v>
      </c>
      <c r="C75" s="178">
        <v>0</v>
      </c>
      <c r="D75" s="178">
        <v>-0.39095998451231906</v>
      </c>
    </row>
    <row r="76" spans="1:4" ht="20.100000000000001" customHeight="1" x14ac:dyDescent="0.2">
      <c r="A76" s="7" t="s">
        <v>694</v>
      </c>
      <c r="B76" s="8" t="s">
        <v>693</v>
      </c>
      <c r="C76" s="178">
        <v>0</v>
      </c>
      <c r="D76" s="178">
        <v>-0.37408781269627323</v>
      </c>
    </row>
    <row r="77" spans="1:4" ht="20.100000000000001" customHeight="1" x14ac:dyDescent="0.2">
      <c r="A77" s="7" t="s">
        <v>695</v>
      </c>
      <c r="B77" s="8" t="s">
        <v>693</v>
      </c>
      <c r="C77" s="178">
        <v>0</v>
      </c>
      <c r="D77" s="178">
        <v>-0.35694313943157907</v>
      </c>
    </row>
    <row r="78" spans="1:4" ht="20.100000000000001" customHeight="1" x14ac:dyDescent="0.2">
      <c r="A78" s="7" t="s">
        <v>696</v>
      </c>
      <c r="B78" s="8" t="s">
        <v>697</v>
      </c>
      <c r="C78" s="178">
        <v>2.2451600032681531</v>
      </c>
      <c r="D78" s="178">
        <v>4.076832787815782</v>
      </c>
    </row>
    <row r="79" spans="1:4" ht="20.100000000000001" customHeight="1" x14ac:dyDescent="0.2">
      <c r="A79" s="7" t="s">
        <v>698</v>
      </c>
      <c r="B79" s="8" t="s">
        <v>699</v>
      </c>
      <c r="C79" s="178">
        <v>0</v>
      </c>
      <c r="D79" s="178">
        <v>4.0327854153778209E-2</v>
      </c>
    </row>
    <row r="80" spans="1:4" ht="20.100000000000001" customHeight="1" x14ac:dyDescent="0.2">
      <c r="A80" s="7" t="s">
        <v>700</v>
      </c>
      <c r="B80" s="8" t="s">
        <v>699</v>
      </c>
      <c r="C80" s="178">
        <v>0</v>
      </c>
      <c r="D80" s="178">
        <v>2.6296433596112487E-2</v>
      </c>
    </row>
    <row r="81" spans="1:4" ht="20.100000000000001" customHeight="1" x14ac:dyDescent="0.2">
      <c r="A81" s="7" t="s">
        <v>701</v>
      </c>
      <c r="B81" s="8" t="s">
        <v>699</v>
      </c>
      <c r="C81" s="178">
        <v>0</v>
      </c>
      <c r="D81" s="178">
        <v>1.1047555158326162E-2</v>
      </c>
    </row>
    <row r="82" spans="1:4" ht="20.100000000000001" customHeight="1" x14ac:dyDescent="0.2">
      <c r="A82" s="7" t="s">
        <v>702</v>
      </c>
      <c r="B82" s="8" t="s">
        <v>703</v>
      </c>
      <c r="C82" s="178">
        <v>0</v>
      </c>
      <c r="D82" s="178">
        <v>6.2967644398373018E-2</v>
      </c>
    </row>
    <row r="83" spans="1:4" ht="20.100000000000001" customHeight="1" x14ac:dyDescent="0.2">
      <c r="A83" s="7" t="s">
        <v>704</v>
      </c>
      <c r="B83" s="8" t="s">
        <v>703</v>
      </c>
      <c r="C83" s="178">
        <v>0</v>
      </c>
      <c r="D83" s="178">
        <v>9.0754768516900397E-2</v>
      </c>
    </row>
    <row r="84" spans="1:4" ht="20.100000000000001" customHeight="1" x14ac:dyDescent="0.2">
      <c r="A84" s="7" t="s">
        <v>705</v>
      </c>
      <c r="B84" s="8" t="s">
        <v>703</v>
      </c>
      <c r="C84" s="178">
        <v>0</v>
      </c>
      <c r="D84" s="178">
        <v>4.5501297036686289E-2</v>
      </c>
    </row>
    <row r="85" spans="1:4" ht="20.100000000000001" customHeight="1" x14ac:dyDescent="0.2">
      <c r="A85" s="7" t="s">
        <v>706</v>
      </c>
      <c r="B85" s="8" t="s">
        <v>707</v>
      </c>
      <c r="C85" s="178">
        <v>1.7511120813196719</v>
      </c>
      <c r="D85" s="178">
        <v>3.9993665709853898</v>
      </c>
    </row>
    <row r="86" spans="1:4" ht="20.100000000000001" customHeight="1" x14ac:dyDescent="0.2">
      <c r="A86" s="7" t="s">
        <v>708</v>
      </c>
      <c r="B86" s="8" t="s">
        <v>709</v>
      </c>
      <c r="C86" s="178">
        <v>3.9329720913495634</v>
      </c>
      <c r="D86" s="178">
        <v>4.3736300636783465</v>
      </c>
    </row>
    <row r="87" spans="1:4" ht="20.100000000000001" customHeight="1" x14ac:dyDescent="0.2">
      <c r="A87" s="7" t="s">
        <v>710</v>
      </c>
      <c r="B87" s="8" t="s">
        <v>709</v>
      </c>
      <c r="C87" s="178">
        <v>3.885793456226601</v>
      </c>
      <c r="D87" s="178">
        <v>4.3759936873281209</v>
      </c>
    </row>
    <row r="88" spans="1:4" ht="20.100000000000001" customHeight="1" x14ac:dyDescent="0.2">
      <c r="A88" s="7" t="s">
        <v>711</v>
      </c>
      <c r="B88" s="8" t="s">
        <v>712</v>
      </c>
      <c r="C88" s="178">
        <v>0</v>
      </c>
      <c r="D88" s="178">
        <v>0.64947576253912176</v>
      </c>
    </row>
    <row r="89" spans="1:4" ht="20.100000000000001" customHeight="1" x14ac:dyDescent="0.2">
      <c r="A89" s="7" t="s">
        <v>713</v>
      </c>
      <c r="B89" s="8" t="s">
        <v>712</v>
      </c>
      <c r="C89" s="178">
        <v>0</v>
      </c>
      <c r="D89" s="178">
        <v>0.35770295535292435</v>
      </c>
    </row>
    <row r="90" spans="1:4" ht="20.100000000000001" customHeight="1" x14ac:dyDescent="0.2">
      <c r="A90" s="7" t="s">
        <v>714</v>
      </c>
      <c r="B90" s="8" t="s">
        <v>712</v>
      </c>
      <c r="C90" s="178">
        <v>0</v>
      </c>
      <c r="D90" s="178">
        <v>0.30619655982943883</v>
      </c>
    </row>
    <row r="91" spans="1:4" ht="20.100000000000001" customHeight="1" x14ac:dyDescent="0.2">
      <c r="A91" s="7" t="s">
        <v>715</v>
      </c>
      <c r="B91" s="8" t="s">
        <v>716</v>
      </c>
      <c r="C91" s="178">
        <v>2.8425646635006454</v>
      </c>
      <c r="D91" s="178">
        <v>1.6131271372367528</v>
      </c>
    </row>
    <row r="92" spans="1:4" ht="20.100000000000001" customHeight="1" x14ac:dyDescent="0.2">
      <c r="A92" s="7" t="s">
        <v>717</v>
      </c>
      <c r="B92" s="8" t="s">
        <v>716</v>
      </c>
      <c r="C92" s="178">
        <v>3.4098770004876648</v>
      </c>
      <c r="D92" s="178">
        <v>1.167518604068591</v>
      </c>
    </row>
    <row r="93" spans="1:4" ht="20.100000000000001" customHeight="1" x14ac:dyDescent="0.2">
      <c r="A93" s="7" t="s">
        <v>718</v>
      </c>
      <c r="B93" s="8" t="s">
        <v>716</v>
      </c>
      <c r="C93" s="178">
        <v>1.824635367954631</v>
      </c>
      <c r="D93" s="178">
        <v>1.1542881623810115</v>
      </c>
    </row>
    <row r="94" spans="1:4" ht="20.100000000000001" customHeight="1" x14ac:dyDescent="0.2">
      <c r="A94" s="7" t="s">
        <v>719</v>
      </c>
      <c r="B94" s="8" t="s">
        <v>720</v>
      </c>
      <c r="C94" s="178">
        <v>3.3185750708845267</v>
      </c>
      <c r="D94" s="178">
        <v>0.94855420128588941</v>
      </c>
    </row>
    <row r="95" spans="1:4" ht="20.100000000000001" customHeight="1" x14ac:dyDescent="0.2">
      <c r="A95" s="7" t="s">
        <v>721</v>
      </c>
      <c r="B95" s="8" t="s">
        <v>720</v>
      </c>
      <c r="C95" s="178">
        <v>3.9348292858037812</v>
      </c>
      <c r="D95" s="178">
        <v>0.96007898822112214</v>
      </c>
    </row>
    <row r="96" spans="1:4" ht="20.100000000000001" customHeight="1" x14ac:dyDescent="0.2">
      <c r="A96" s="7" t="s">
        <v>722</v>
      </c>
      <c r="B96" s="8" t="s">
        <v>723</v>
      </c>
      <c r="C96" s="178">
        <v>2.5074647366866891</v>
      </c>
      <c r="D96" s="178">
        <v>4.0157574614094411</v>
      </c>
    </row>
    <row r="97" spans="1:4" ht="20.100000000000001" customHeight="1" x14ac:dyDescent="0.2">
      <c r="A97" s="7" t="s">
        <v>724</v>
      </c>
      <c r="B97" s="8" t="s">
        <v>725</v>
      </c>
      <c r="C97" s="178">
        <v>2.9648040096970432</v>
      </c>
      <c r="D97" s="178">
        <v>6.3738497436846107</v>
      </c>
    </row>
    <row r="98" spans="1:4" ht="20.100000000000001" customHeight="1" x14ac:dyDescent="0.2">
      <c r="A98" s="7" t="s">
        <v>726</v>
      </c>
      <c r="B98" s="8" t="s">
        <v>725</v>
      </c>
      <c r="C98" s="178">
        <v>3.6651426739885493</v>
      </c>
      <c r="D98" s="178">
        <v>6.1379452221062012</v>
      </c>
    </row>
    <row r="99" spans="1:4" ht="20.100000000000001" customHeight="1" x14ac:dyDescent="0.2">
      <c r="A99" s="7" t="s">
        <v>727</v>
      </c>
      <c r="B99" s="8" t="s">
        <v>728</v>
      </c>
      <c r="C99" s="178">
        <v>0.34081792916379927</v>
      </c>
      <c r="D99" s="178">
        <v>26.739949850211616</v>
      </c>
    </row>
    <row r="100" spans="1:4" ht="20.100000000000001" customHeight="1" x14ac:dyDescent="0.2">
      <c r="A100" s="7" t="s">
        <v>729</v>
      </c>
      <c r="B100" s="8" t="s">
        <v>728</v>
      </c>
      <c r="C100" s="178">
        <v>6.0606568371942157E-2</v>
      </c>
      <c r="D100" s="178">
        <v>22.371114652172025</v>
      </c>
    </row>
    <row r="101" spans="1:4" ht="20.100000000000001" customHeight="1" x14ac:dyDescent="0.2">
      <c r="A101" s="7" t="s">
        <v>730</v>
      </c>
      <c r="B101" s="8" t="s">
        <v>731</v>
      </c>
      <c r="C101" s="178">
        <v>5.5922034301151866</v>
      </c>
      <c r="D101" s="178">
        <v>2.3495593273034192</v>
      </c>
    </row>
    <row r="102" spans="1:4" ht="20.100000000000001" customHeight="1" x14ac:dyDescent="0.2">
      <c r="A102" s="7" t="s">
        <v>732</v>
      </c>
      <c r="B102" s="8" t="s">
        <v>731</v>
      </c>
      <c r="C102" s="178">
        <v>4.926066567309805</v>
      </c>
      <c r="D102" s="178">
        <v>2.2553672472208715</v>
      </c>
    </row>
    <row r="103" spans="1:4" ht="20.100000000000001" customHeight="1" x14ac:dyDescent="0.2">
      <c r="A103" s="7" t="s">
        <v>733</v>
      </c>
      <c r="B103" s="8" t="s">
        <v>734</v>
      </c>
      <c r="C103" s="178">
        <v>2.7366449563583015</v>
      </c>
      <c r="D103" s="178">
        <v>11.92965588871715</v>
      </c>
    </row>
    <row r="104" spans="1:4" ht="20.100000000000001" customHeight="1" x14ac:dyDescent="0.2">
      <c r="A104" s="7" t="s">
        <v>735</v>
      </c>
      <c r="B104" s="8" t="s">
        <v>736</v>
      </c>
      <c r="C104" s="178">
        <v>3.0768512312936807</v>
      </c>
      <c r="D104" s="178">
        <v>5.6228210791221915</v>
      </c>
    </row>
    <row r="105" spans="1:4" ht="20.100000000000001" customHeight="1" x14ac:dyDescent="0.2">
      <c r="A105" s="7" t="s">
        <v>737</v>
      </c>
      <c r="B105" s="8" t="s">
        <v>736</v>
      </c>
      <c r="C105" s="178">
        <v>3.1250995138288205</v>
      </c>
      <c r="D105" s="178">
        <v>6.467735855407966</v>
      </c>
    </row>
    <row r="106" spans="1:4" ht="20.100000000000001" customHeight="1" x14ac:dyDescent="0.2">
      <c r="A106" s="7" t="s">
        <v>738</v>
      </c>
      <c r="B106" s="8" t="s">
        <v>739</v>
      </c>
      <c r="C106" s="178">
        <v>0.82065998606810742</v>
      </c>
      <c r="D106" s="178">
        <v>1.0598265307059118</v>
      </c>
    </row>
    <row r="107" spans="1:4" ht="20.100000000000001" customHeight="1" x14ac:dyDescent="0.2">
      <c r="A107" s="7" t="s">
        <v>740</v>
      </c>
      <c r="B107" s="8" t="s">
        <v>739</v>
      </c>
      <c r="C107" s="178">
        <v>6.5352296141128585E-2</v>
      </c>
      <c r="D107" s="178">
        <v>3.7865432972485933</v>
      </c>
    </row>
    <row r="108" spans="1:4" ht="20.100000000000001" customHeight="1" x14ac:dyDescent="0.2">
      <c r="A108" s="7" t="s">
        <v>741</v>
      </c>
      <c r="B108" s="8" t="s">
        <v>742</v>
      </c>
      <c r="C108" s="178">
        <v>0.33032883571196592</v>
      </c>
      <c r="D108" s="178">
        <v>4.1859581742073084</v>
      </c>
    </row>
    <row r="109" spans="1:4" ht="20.100000000000001" customHeight="1" x14ac:dyDescent="0.2">
      <c r="A109" s="7" t="s">
        <v>743</v>
      </c>
      <c r="B109" s="8" t="s">
        <v>744</v>
      </c>
      <c r="C109" s="178">
        <v>0</v>
      </c>
      <c r="D109" s="178">
        <v>0.61236928896587028</v>
      </c>
    </row>
    <row r="110" spans="1:4" ht="20.100000000000001" customHeight="1" x14ac:dyDescent="0.2">
      <c r="A110" s="7" t="s">
        <v>745</v>
      </c>
      <c r="B110" s="8" t="s">
        <v>744</v>
      </c>
      <c r="C110" s="178">
        <v>0</v>
      </c>
      <c r="D110" s="178">
        <v>0.15253081633443061</v>
      </c>
    </row>
    <row r="111" spans="1:4" ht="20.100000000000001" customHeight="1" x14ac:dyDescent="0.2">
      <c r="A111" s="7" t="s">
        <v>746</v>
      </c>
      <c r="B111" s="8" t="s">
        <v>744</v>
      </c>
      <c r="C111" s="178">
        <v>0</v>
      </c>
      <c r="D111" s="178">
        <v>0.60283444280214471</v>
      </c>
    </row>
    <row r="112" spans="1:4" ht="20.100000000000001" customHeight="1" x14ac:dyDescent="0.2">
      <c r="A112" s="7" t="s">
        <v>747</v>
      </c>
      <c r="B112" s="8" t="s">
        <v>748</v>
      </c>
      <c r="C112" s="178">
        <v>0</v>
      </c>
      <c r="D112" s="178">
        <v>2.4377441198301257</v>
      </c>
    </row>
    <row r="113" spans="1:4" ht="20.100000000000001" customHeight="1" x14ac:dyDescent="0.2">
      <c r="A113" s="7" t="s">
        <v>749</v>
      </c>
      <c r="B113" s="8" t="s">
        <v>748</v>
      </c>
      <c r="C113" s="178">
        <v>0</v>
      </c>
      <c r="D113" s="178">
        <v>1.169775556359183</v>
      </c>
    </row>
    <row r="114" spans="1:4" ht="20.100000000000001" customHeight="1" x14ac:dyDescent="0.2">
      <c r="A114" s="7" t="s">
        <v>750</v>
      </c>
      <c r="B114" s="8" t="s">
        <v>751</v>
      </c>
      <c r="C114" s="178">
        <v>1.5377456388385884</v>
      </c>
      <c r="D114" s="178">
        <v>5.7063644337181456</v>
      </c>
    </row>
    <row r="115" spans="1:4" ht="20.100000000000001" customHeight="1" x14ac:dyDescent="0.2">
      <c r="A115" s="7" t="s">
        <v>752</v>
      </c>
      <c r="B115" s="8" t="s">
        <v>753</v>
      </c>
      <c r="C115" s="178">
        <v>-1.7028402314408939E-4</v>
      </c>
      <c r="D115" s="178">
        <v>-0.41826082147313537</v>
      </c>
    </row>
    <row r="116" spans="1:4" ht="20.100000000000001" customHeight="1" x14ac:dyDescent="0.2">
      <c r="A116" s="7" t="s">
        <v>754</v>
      </c>
      <c r="B116" s="8" t="s">
        <v>753</v>
      </c>
      <c r="C116" s="178">
        <v>1.6669447442358104E-4</v>
      </c>
      <c r="D116" s="178">
        <v>0.21074485660095271</v>
      </c>
    </row>
    <row r="117" spans="1:4" ht="20.100000000000001" customHeight="1" x14ac:dyDescent="0.2">
      <c r="A117" s="7" t="s">
        <v>755</v>
      </c>
      <c r="B117" s="8" t="s">
        <v>753</v>
      </c>
      <c r="C117" s="178">
        <v>1.1408681869594039E-4</v>
      </c>
      <c r="D117" s="178">
        <v>0.2065020791935015</v>
      </c>
    </row>
    <row r="118" spans="1:4" ht="20.100000000000001" customHeight="1" x14ac:dyDescent="0.2">
      <c r="A118" s="7" t="s">
        <v>756</v>
      </c>
      <c r="B118" s="8" t="s">
        <v>757</v>
      </c>
      <c r="C118" s="178">
        <v>0</v>
      </c>
      <c r="D118" s="178">
        <v>0.17772607369588259</v>
      </c>
    </row>
    <row r="119" spans="1:4" ht="20.100000000000001" customHeight="1" x14ac:dyDescent="0.2">
      <c r="A119" s="7" t="s">
        <v>758</v>
      </c>
      <c r="B119" s="8" t="s">
        <v>757</v>
      </c>
      <c r="C119" s="178">
        <v>0</v>
      </c>
      <c r="D119" s="178">
        <v>8.2590987954335823E-2</v>
      </c>
    </row>
    <row r="120" spans="1:4" ht="20.100000000000001" customHeight="1" x14ac:dyDescent="0.2">
      <c r="A120" s="7" t="s">
        <v>759</v>
      </c>
      <c r="B120" s="8" t="s">
        <v>757</v>
      </c>
      <c r="C120" s="178">
        <v>0</v>
      </c>
      <c r="D120" s="178">
        <v>2.1547394804724555E-2</v>
      </c>
    </row>
    <row r="121" spans="1:4" ht="20.100000000000001" customHeight="1" x14ac:dyDescent="0.2">
      <c r="A121" s="7" t="s">
        <v>760</v>
      </c>
      <c r="B121" s="8" t="s">
        <v>761</v>
      </c>
      <c r="C121" s="178">
        <v>-1.2076750035517223E-4</v>
      </c>
      <c r="D121" s="178">
        <v>-9.2679494926389827E-4</v>
      </c>
    </row>
    <row r="122" spans="1:4" ht="20.100000000000001" customHeight="1" x14ac:dyDescent="0.2">
      <c r="A122" s="7" t="s">
        <v>762</v>
      </c>
      <c r="B122" s="8" t="s">
        <v>761</v>
      </c>
      <c r="C122" s="178">
        <v>-1.1799264479837466E-4</v>
      </c>
      <c r="D122" s="178">
        <v>-0.27261322564119672</v>
      </c>
    </row>
    <row r="123" spans="1:4" ht="20.100000000000001" customHeight="1" x14ac:dyDescent="0.2">
      <c r="A123" s="7" t="s">
        <v>763</v>
      </c>
      <c r="B123" s="8" t="s">
        <v>761</v>
      </c>
      <c r="C123" s="178">
        <v>1.1059999926004032E-4</v>
      </c>
      <c r="D123" s="178">
        <v>0.2417449362219517</v>
      </c>
    </row>
    <row r="124" spans="1:4" ht="20.100000000000001" customHeight="1" x14ac:dyDescent="0.2">
      <c r="A124" s="7" t="s">
        <v>764</v>
      </c>
      <c r="B124" s="8" t="s">
        <v>765</v>
      </c>
      <c r="C124" s="178">
        <v>3.1007599884682135</v>
      </c>
      <c r="D124" s="178">
        <v>2.8770404408437167</v>
      </c>
    </row>
    <row r="125" spans="1:4" ht="20.100000000000001" customHeight="1" x14ac:dyDescent="0.2">
      <c r="A125" s="7" t="s">
        <v>766</v>
      </c>
      <c r="B125" s="8" t="s">
        <v>767</v>
      </c>
      <c r="C125" s="178">
        <v>3.0068875717986279</v>
      </c>
      <c r="D125" s="178">
        <v>4.199228724432766</v>
      </c>
    </row>
    <row r="126" spans="1:4" ht="20.100000000000001" customHeight="1" x14ac:dyDescent="0.2">
      <c r="A126" s="7" t="s">
        <v>768</v>
      </c>
      <c r="B126" s="8" t="s">
        <v>767</v>
      </c>
      <c r="C126" s="178">
        <v>3.2045822110372746</v>
      </c>
      <c r="D126" s="178">
        <v>4.1899878277928888</v>
      </c>
    </row>
    <row r="127" spans="1:4" ht="20.100000000000001" customHeight="1" x14ac:dyDescent="0.2">
      <c r="A127" s="7" t="s">
        <v>769</v>
      </c>
      <c r="B127" s="8" t="s">
        <v>770</v>
      </c>
      <c r="C127" s="178">
        <v>3.8336794114263721</v>
      </c>
      <c r="D127" s="178">
        <v>10.264393599532948</v>
      </c>
    </row>
    <row r="128" spans="1:4" ht="20.100000000000001" customHeight="1" x14ac:dyDescent="0.2">
      <c r="A128" s="7" t="s">
        <v>771</v>
      </c>
      <c r="B128" s="8" t="s">
        <v>770</v>
      </c>
      <c r="C128" s="178">
        <v>3.8422239734566137</v>
      </c>
      <c r="D128" s="178">
        <v>10.332987391379355</v>
      </c>
    </row>
    <row r="129" spans="1:4" ht="20.100000000000001" customHeight="1" x14ac:dyDescent="0.2">
      <c r="A129" s="7" t="s">
        <v>772</v>
      </c>
      <c r="B129" s="8" t="s">
        <v>773</v>
      </c>
      <c r="C129" s="178">
        <v>0.39906538665116165</v>
      </c>
      <c r="D129" s="178">
        <v>0.87235829723310299</v>
      </c>
    </row>
    <row r="130" spans="1:4" ht="20.100000000000001" customHeight="1" x14ac:dyDescent="0.2">
      <c r="A130" s="7" t="s">
        <v>774</v>
      </c>
      <c r="B130" s="8" t="s">
        <v>773</v>
      </c>
      <c r="C130" s="178">
        <v>9.7479551174866189E-2</v>
      </c>
      <c r="D130" s="178">
        <v>0.87610554966245324</v>
      </c>
    </row>
    <row r="131" spans="1:4" ht="20.100000000000001" customHeight="1" x14ac:dyDescent="0.2">
      <c r="A131" s="7" t="s">
        <v>775</v>
      </c>
      <c r="B131" s="8" t="s">
        <v>773</v>
      </c>
      <c r="C131" s="178">
        <v>8.3930986782227296E-2</v>
      </c>
      <c r="D131" s="178">
        <v>0.88284100252012898</v>
      </c>
    </row>
    <row r="132" spans="1:4" ht="20.100000000000001" customHeight="1" x14ac:dyDescent="0.2">
      <c r="A132" s="7" t="s">
        <v>776</v>
      </c>
      <c r="B132" s="8" t="s">
        <v>777</v>
      </c>
      <c r="C132" s="178">
        <v>4.4364311575239945</v>
      </c>
      <c r="D132" s="178">
        <v>16.700547293127908</v>
      </c>
    </row>
    <row r="133" spans="1:4" ht="20.100000000000001" customHeight="1" x14ac:dyDescent="0.2">
      <c r="A133" s="7" t="s">
        <v>778</v>
      </c>
      <c r="B133" s="8" t="s">
        <v>777</v>
      </c>
      <c r="C133" s="178">
        <v>6.0607413035760569</v>
      </c>
      <c r="D133" s="178">
        <v>21.219154644585565</v>
      </c>
    </row>
    <row r="134" spans="1:4" ht="20.100000000000001" customHeight="1" x14ac:dyDescent="0.2">
      <c r="A134" s="7" t="s">
        <v>779</v>
      </c>
      <c r="B134" s="8" t="s">
        <v>780</v>
      </c>
      <c r="C134" s="178">
        <v>1.722520420782875</v>
      </c>
      <c r="D134" s="178">
        <v>3.4717258800168391</v>
      </c>
    </row>
    <row r="135" spans="1:4" ht="20.100000000000001" customHeight="1" x14ac:dyDescent="0.2">
      <c r="A135" s="7" t="s">
        <v>781</v>
      </c>
      <c r="B135" s="8" t="s">
        <v>780</v>
      </c>
      <c r="C135" s="178">
        <v>1.7981573368610129E-2</v>
      </c>
      <c r="D135" s="178">
        <v>1.6787148140718462</v>
      </c>
    </row>
    <row r="136" spans="1:4" ht="20.100000000000001" customHeight="1" x14ac:dyDescent="0.2">
      <c r="A136" s="7" t="s">
        <v>782</v>
      </c>
      <c r="B136" s="8" t="s">
        <v>783</v>
      </c>
      <c r="C136" s="178">
        <v>0</v>
      </c>
      <c r="D136" s="178">
        <v>0.22128424378224279</v>
      </c>
    </row>
    <row r="137" spans="1:4" ht="20.100000000000001" customHeight="1" x14ac:dyDescent="0.2">
      <c r="A137" s="7" t="s">
        <v>784</v>
      </c>
      <c r="B137" s="8" t="s">
        <v>783</v>
      </c>
      <c r="C137" s="178">
        <v>0</v>
      </c>
      <c r="D137" s="178">
        <v>0.17459322691767296</v>
      </c>
    </row>
    <row r="138" spans="1:4" ht="20.100000000000001" customHeight="1" x14ac:dyDescent="0.2">
      <c r="A138" s="7" t="s">
        <v>785</v>
      </c>
      <c r="B138" s="8" t="s">
        <v>786</v>
      </c>
      <c r="C138" s="178">
        <v>0</v>
      </c>
      <c r="D138" s="178">
        <v>0.93146065094804142</v>
      </c>
    </row>
    <row r="139" spans="1:4" ht="20.100000000000001" customHeight="1" x14ac:dyDescent="0.2">
      <c r="A139" s="7" t="s">
        <v>787</v>
      </c>
      <c r="B139" s="8" t="s">
        <v>788</v>
      </c>
      <c r="C139" s="178">
        <v>5.1915086480318759</v>
      </c>
      <c r="D139" s="178">
        <v>7.7128380501342342</v>
      </c>
    </row>
    <row r="140" spans="1:4" ht="20.100000000000001" customHeight="1" x14ac:dyDescent="0.2">
      <c r="A140" s="7" t="s">
        <v>789</v>
      </c>
      <c r="B140" s="8" t="s">
        <v>788</v>
      </c>
      <c r="C140" s="178">
        <v>5.6317986176776298</v>
      </c>
      <c r="D140" s="178">
        <v>10.336314997353288</v>
      </c>
    </row>
    <row r="141" spans="1:4" ht="20.100000000000001" customHeight="1" x14ac:dyDescent="0.2">
      <c r="A141" s="7" t="s">
        <v>790</v>
      </c>
      <c r="B141" s="8" t="s">
        <v>791</v>
      </c>
      <c r="C141" s="178">
        <v>4.9280552686912475</v>
      </c>
      <c r="D141" s="178">
        <v>8.9576329697822779</v>
      </c>
    </row>
    <row r="142" spans="1:4" ht="20.100000000000001" customHeight="1" x14ac:dyDescent="0.2">
      <c r="A142" s="7" t="s">
        <v>792</v>
      </c>
      <c r="B142" s="8" t="s">
        <v>791</v>
      </c>
      <c r="C142" s="178">
        <v>6.1566422337599471</v>
      </c>
      <c r="D142" s="178">
        <v>9.107896988565118</v>
      </c>
    </row>
    <row r="143" spans="1:4" ht="20.100000000000001" customHeight="1" x14ac:dyDescent="0.2">
      <c r="A143" s="7" t="s">
        <v>793</v>
      </c>
      <c r="B143" s="8" t="s">
        <v>794</v>
      </c>
      <c r="C143" s="178">
        <v>5.512902646923183</v>
      </c>
      <c r="D143" s="178">
        <v>25.433117474942605</v>
      </c>
    </row>
    <row r="144" spans="1:4" ht="20.100000000000001" customHeight="1" x14ac:dyDescent="0.2">
      <c r="A144" s="7" t="s">
        <v>795</v>
      </c>
      <c r="B144" s="8" t="s">
        <v>794</v>
      </c>
      <c r="C144" s="178">
        <v>2.1445297442745526</v>
      </c>
      <c r="D144" s="178">
        <v>20.866295371394969</v>
      </c>
    </row>
    <row r="145" spans="1:4" ht="20.100000000000001" customHeight="1" x14ac:dyDescent="0.2">
      <c r="A145" s="7" t="s">
        <v>796</v>
      </c>
      <c r="B145" s="8" t="s">
        <v>797</v>
      </c>
      <c r="C145" s="178">
        <v>2.2903545115549129</v>
      </c>
      <c r="D145" s="178">
        <v>7.5240273205492922</v>
      </c>
    </row>
    <row r="146" spans="1:4" ht="20.100000000000001" customHeight="1" x14ac:dyDescent="0.2">
      <c r="A146" s="7" t="s">
        <v>798</v>
      </c>
      <c r="B146" s="8" t="s">
        <v>797</v>
      </c>
      <c r="C146" s="178">
        <v>3.2425775300425008</v>
      </c>
      <c r="D146" s="178">
        <v>15.661962451382051</v>
      </c>
    </row>
    <row r="147" spans="1:4" ht="20.100000000000001" customHeight="1" x14ac:dyDescent="0.2">
      <c r="A147" s="7" t="s">
        <v>799</v>
      </c>
      <c r="B147" s="8" t="s">
        <v>800</v>
      </c>
      <c r="C147" s="178">
        <v>2.2133374959193728</v>
      </c>
      <c r="D147" s="178">
        <v>1.2349366949994314</v>
      </c>
    </row>
    <row r="148" spans="1:4" ht="20.100000000000001" customHeight="1" x14ac:dyDescent="0.2">
      <c r="A148" s="7" t="s">
        <v>801</v>
      </c>
      <c r="B148" s="8" t="s">
        <v>800</v>
      </c>
      <c r="C148" s="178">
        <v>0.70818520834563015</v>
      </c>
      <c r="D148" s="178">
        <v>1.2403507343990432</v>
      </c>
    </row>
    <row r="149" spans="1:4" ht="20.100000000000001" customHeight="1" x14ac:dyDescent="0.2">
      <c r="A149" s="7" t="s">
        <v>802</v>
      </c>
      <c r="B149" s="8" t="s">
        <v>803</v>
      </c>
      <c r="C149" s="178">
        <v>0</v>
      </c>
      <c r="D149" s="178">
        <v>0.11368630951433353</v>
      </c>
    </row>
    <row r="150" spans="1:4" ht="20.100000000000001" customHeight="1" x14ac:dyDescent="0.2">
      <c r="A150" s="7" t="s">
        <v>804</v>
      </c>
      <c r="B150" s="8" t="s">
        <v>803</v>
      </c>
      <c r="C150" s="178">
        <v>0</v>
      </c>
      <c r="D150" s="178">
        <v>7.2707658116413582E-2</v>
      </c>
    </row>
    <row r="151" spans="1:4" ht="20.100000000000001" customHeight="1" x14ac:dyDescent="0.2">
      <c r="A151" s="7" t="s">
        <v>805</v>
      </c>
      <c r="B151" s="8" t="s">
        <v>806</v>
      </c>
      <c r="C151" s="178">
        <v>0</v>
      </c>
      <c r="D151" s="178">
        <v>9.0280001942628593E-4</v>
      </c>
    </row>
    <row r="152" spans="1:4" ht="20.100000000000001" customHeight="1" x14ac:dyDescent="0.2">
      <c r="A152" s="7" t="s">
        <v>807</v>
      </c>
      <c r="B152" s="8" t="s">
        <v>808</v>
      </c>
      <c r="C152" s="178">
        <v>6.5361162874746749E-3</v>
      </c>
      <c r="D152" s="178">
        <v>0</v>
      </c>
    </row>
    <row r="153" spans="1:4" ht="20.100000000000001" customHeight="1" x14ac:dyDescent="0.2">
      <c r="A153" s="7" t="s">
        <v>809</v>
      </c>
      <c r="B153" s="8" t="s">
        <v>808</v>
      </c>
      <c r="C153" s="178">
        <v>-4.5373960282362857E-3</v>
      </c>
      <c r="D153" s="178">
        <v>0</v>
      </c>
    </row>
    <row r="154" spans="1:4" ht="20.100000000000001" customHeight="1" x14ac:dyDescent="0.2">
      <c r="A154" s="7" t="s">
        <v>810</v>
      </c>
      <c r="B154" s="8" t="s">
        <v>811</v>
      </c>
      <c r="C154" s="178">
        <v>2.4640556576893675</v>
      </c>
      <c r="D154" s="178">
        <v>6.5125980790566107</v>
      </c>
    </row>
    <row r="155" spans="1:4" ht="20.100000000000001" customHeight="1" x14ac:dyDescent="0.2">
      <c r="A155" s="7" t="s">
        <v>812</v>
      </c>
      <c r="B155" s="8" t="s">
        <v>811</v>
      </c>
      <c r="C155" s="178">
        <v>2.1344646668919376</v>
      </c>
      <c r="D155" s="178">
        <v>6.2467201403364605</v>
      </c>
    </row>
    <row r="156" spans="1:4" ht="20.100000000000001" customHeight="1" x14ac:dyDescent="0.2">
      <c r="A156" s="7" t="s">
        <v>813</v>
      </c>
      <c r="B156" s="8" t="s">
        <v>814</v>
      </c>
      <c r="C156" s="178">
        <v>1.379756428223665</v>
      </c>
      <c r="D156" s="178">
        <v>0.10556914453829269</v>
      </c>
    </row>
    <row r="157" spans="1:4" ht="20.100000000000001" customHeight="1" x14ac:dyDescent="0.2">
      <c r="A157" s="7" t="s">
        <v>815</v>
      </c>
      <c r="B157" s="8" t="s">
        <v>816</v>
      </c>
      <c r="C157" s="178">
        <v>0</v>
      </c>
      <c r="D157" s="178">
        <v>0.28523016510292415</v>
      </c>
    </row>
    <row r="158" spans="1:4" ht="20.100000000000001" customHeight="1" x14ac:dyDescent="0.2">
      <c r="A158" s="7" t="s">
        <v>817</v>
      </c>
      <c r="B158" s="8" t="s">
        <v>816</v>
      </c>
      <c r="C158" s="178">
        <v>0</v>
      </c>
      <c r="D158" s="178">
        <v>0.29636586391530356</v>
      </c>
    </row>
    <row r="159" spans="1:4" ht="20.100000000000001" customHeight="1" x14ac:dyDescent="0.2">
      <c r="A159" s="7" t="s">
        <v>818</v>
      </c>
      <c r="B159" s="8" t="s">
        <v>816</v>
      </c>
      <c r="C159" s="178">
        <v>0</v>
      </c>
      <c r="D159" s="178">
        <v>0.25830180274131809</v>
      </c>
    </row>
    <row r="160" spans="1:4" ht="20.100000000000001" customHeight="1" x14ac:dyDescent="0.2">
      <c r="A160" s="7" t="s">
        <v>819</v>
      </c>
      <c r="B160" s="8" t="s">
        <v>820</v>
      </c>
      <c r="C160" s="178">
        <v>3.3707621074515637</v>
      </c>
      <c r="D160" s="178">
        <v>6.0639255158726364</v>
      </c>
    </row>
    <row r="161" spans="1:4" ht="20.100000000000001" customHeight="1" x14ac:dyDescent="0.2">
      <c r="A161" s="7" t="s">
        <v>821</v>
      </c>
      <c r="B161" s="8" t="s">
        <v>820</v>
      </c>
      <c r="C161" s="178">
        <v>3.3599370116443232</v>
      </c>
      <c r="D161" s="178">
        <v>4.053562700675756</v>
      </c>
    </row>
    <row r="162" spans="1:4" ht="20.100000000000001" customHeight="1" x14ac:dyDescent="0.2">
      <c r="A162" s="7" t="s">
        <v>822</v>
      </c>
      <c r="B162" s="8" t="s">
        <v>823</v>
      </c>
      <c r="C162" s="178">
        <v>0</v>
      </c>
      <c r="D162" s="178">
        <v>0.87150418020275766</v>
      </c>
    </row>
    <row r="163" spans="1:4" ht="20.100000000000001" customHeight="1" x14ac:dyDescent="0.2">
      <c r="A163" s="7" t="s">
        <v>824</v>
      </c>
      <c r="B163" s="8" t="s">
        <v>823</v>
      </c>
      <c r="C163" s="178">
        <v>0</v>
      </c>
      <c r="D163" s="178">
        <v>0.82176775815958947</v>
      </c>
    </row>
    <row r="164" spans="1:4" ht="20.100000000000001" customHeight="1" x14ac:dyDescent="0.2">
      <c r="A164" s="7" t="s">
        <v>825</v>
      </c>
      <c r="B164" s="8" t="s">
        <v>823</v>
      </c>
      <c r="C164" s="178">
        <v>0</v>
      </c>
      <c r="D164" s="178">
        <v>0.82334874649666334</v>
      </c>
    </row>
    <row r="165" spans="1:4" ht="20.100000000000001" customHeight="1" x14ac:dyDescent="0.2">
      <c r="A165" s="7" t="s">
        <v>826</v>
      </c>
      <c r="B165" s="8" t="s">
        <v>827</v>
      </c>
      <c r="C165" s="178">
        <v>3.7317405214007353</v>
      </c>
      <c r="D165" s="178">
        <v>17.36835574931791</v>
      </c>
    </row>
    <row r="166" spans="1:4" ht="20.100000000000001" customHeight="1" x14ac:dyDescent="0.2">
      <c r="A166" s="7" t="s">
        <v>828</v>
      </c>
      <c r="B166" s="8" t="s">
        <v>827</v>
      </c>
      <c r="C166" s="178">
        <v>6.2833214066401712</v>
      </c>
      <c r="D166" s="178">
        <v>29.090883383540536</v>
      </c>
    </row>
    <row r="167" spans="1:4" ht="20.100000000000001" customHeight="1" x14ac:dyDescent="0.2">
      <c r="A167" s="7" t="s">
        <v>829</v>
      </c>
      <c r="B167" s="8" t="s">
        <v>830</v>
      </c>
      <c r="C167" s="178">
        <v>0</v>
      </c>
      <c r="D167" s="178">
        <v>0</v>
      </c>
    </row>
    <row r="168" spans="1:4" ht="20.100000000000001" customHeight="1" x14ac:dyDescent="0.2">
      <c r="A168" s="7" t="s">
        <v>831</v>
      </c>
      <c r="B168" s="8" t="s">
        <v>832</v>
      </c>
      <c r="C168" s="178">
        <v>5.7239550366268057</v>
      </c>
      <c r="D168" s="178">
        <v>4.3180104326709969</v>
      </c>
    </row>
    <row r="169" spans="1:4" ht="20.100000000000001" customHeight="1" x14ac:dyDescent="0.2">
      <c r="A169" s="7" t="s">
        <v>833</v>
      </c>
      <c r="B169" s="8" t="s">
        <v>832</v>
      </c>
      <c r="C169" s="178">
        <v>7.2715395937090044</v>
      </c>
      <c r="D169" s="178">
        <v>4.3016401201813919</v>
      </c>
    </row>
    <row r="170" spans="1:4" ht="20.100000000000001" customHeight="1" x14ac:dyDescent="0.2">
      <c r="A170" s="7" t="s">
        <v>834</v>
      </c>
      <c r="B170" s="8" t="s">
        <v>835</v>
      </c>
      <c r="C170" s="178">
        <v>0</v>
      </c>
      <c r="D170" s="178">
        <v>2.1789398020464623</v>
      </c>
    </row>
    <row r="171" spans="1:4" ht="20.100000000000001" customHeight="1" x14ac:dyDescent="0.2">
      <c r="A171" s="7" t="s">
        <v>836</v>
      </c>
      <c r="B171" s="8" t="s">
        <v>835</v>
      </c>
      <c r="C171" s="178">
        <v>0</v>
      </c>
      <c r="D171" s="178">
        <v>2.011219628465128</v>
      </c>
    </row>
    <row r="172" spans="1:4" ht="20.100000000000001" customHeight="1" x14ac:dyDescent="0.2">
      <c r="A172" s="7" t="s">
        <v>837</v>
      </c>
      <c r="B172" s="8" t="s">
        <v>835</v>
      </c>
      <c r="C172" s="178">
        <v>0</v>
      </c>
      <c r="D172" s="178">
        <v>2.0360117816521361</v>
      </c>
    </row>
    <row r="173" spans="1:4" ht="20.100000000000001" customHeight="1" x14ac:dyDescent="0.2">
      <c r="A173" s="7" t="s">
        <v>838</v>
      </c>
      <c r="B173" s="8" t="s">
        <v>839</v>
      </c>
      <c r="C173" s="178">
        <v>0</v>
      </c>
      <c r="D173" s="178">
        <v>0</v>
      </c>
    </row>
    <row r="174" spans="1:4" ht="20.100000000000001" customHeight="1" x14ac:dyDescent="0.2">
      <c r="A174" s="7" t="s">
        <v>840</v>
      </c>
      <c r="B174" s="8" t="s">
        <v>841</v>
      </c>
      <c r="C174" s="178">
        <v>0</v>
      </c>
      <c r="D174" s="178">
        <v>0</v>
      </c>
    </row>
    <row r="175" spans="1:4" ht="20.100000000000001" customHeight="1" x14ac:dyDescent="0.2">
      <c r="A175" s="7" t="s">
        <v>842</v>
      </c>
      <c r="B175" s="8" t="s">
        <v>843</v>
      </c>
      <c r="C175" s="178">
        <v>0</v>
      </c>
      <c r="D175" s="178">
        <v>0</v>
      </c>
    </row>
    <row r="176" spans="1:4" ht="20.100000000000001" customHeight="1" x14ac:dyDescent="0.2">
      <c r="A176" s="7" t="s">
        <v>844</v>
      </c>
      <c r="B176" s="8" t="s">
        <v>845</v>
      </c>
      <c r="C176" s="178">
        <v>0</v>
      </c>
      <c r="D176" s="178">
        <v>-7.8057966408251996E-3</v>
      </c>
    </row>
    <row r="177" spans="1:4" ht="20.100000000000001" customHeight="1" x14ac:dyDescent="0.2">
      <c r="A177" s="7" t="s">
        <v>846</v>
      </c>
      <c r="B177" s="8" t="s">
        <v>847</v>
      </c>
      <c r="C177" s="178">
        <v>0</v>
      </c>
      <c r="D177" s="178">
        <v>1.4700885715076198E-2</v>
      </c>
    </row>
    <row r="178" spans="1:4" ht="20.100000000000001" customHeight="1" x14ac:dyDescent="0.2">
      <c r="A178" s="7" t="s">
        <v>848</v>
      </c>
      <c r="B178" s="8" t="s">
        <v>849</v>
      </c>
      <c r="C178" s="178">
        <v>0</v>
      </c>
      <c r="D178" s="178">
        <v>0</v>
      </c>
    </row>
    <row r="179" spans="1:4" ht="20.100000000000001" customHeight="1" x14ac:dyDescent="0.2">
      <c r="A179" s="7" t="s">
        <v>850</v>
      </c>
      <c r="B179" s="8" t="s">
        <v>851</v>
      </c>
      <c r="C179" s="178">
        <v>1.0954204766377939E-2</v>
      </c>
      <c r="D179" s="178">
        <v>0</v>
      </c>
    </row>
    <row r="180" spans="1:4" ht="20.100000000000001" customHeight="1" x14ac:dyDescent="0.2">
      <c r="A180" s="7" t="s">
        <v>852</v>
      </c>
      <c r="B180" s="8" t="s">
        <v>853</v>
      </c>
      <c r="C180" s="178">
        <v>0</v>
      </c>
      <c r="D180" s="178">
        <v>0</v>
      </c>
    </row>
    <row r="181" spans="1:4" ht="20.100000000000001" customHeight="1" x14ac:dyDescent="0.2">
      <c r="A181" s="7" t="s">
        <v>854</v>
      </c>
      <c r="B181" s="8" t="s">
        <v>855</v>
      </c>
      <c r="C181" s="178">
        <v>0</v>
      </c>
      <c r="D181" s="178">
        <v>1.8851750274774041E-2</v>
      </c>
    </row>
    <row r="182" spans="1:4" ht="20.100000000000001" customHeight="1" x14ac:dyDescent="0.2">
      <c r="A182" s="7" t="s">
        <v>856</v>
      </c>
      <c r="B182" s="8" t="s">
        <v>857</v>
      </c>
      <c r="C182" s="178">
        <v>0</v>
      </c>
      <c r="D182" s="178">
        <v>1.0247693816401345E-2</v>
      </c>
    </row>
    <row r="183" spans="1:4" ht="20.100000000000001" customHeight="1" x14ac:dyDescent="0.2">
      <c r="A183" s="7" t="s">
        <v>858</v>
      </c>
      <c r="B183" s="8" t="s">
        <v>859</v>
      </c>
      <c r="C183" s="178">
        <v>0</v>
      </c>
      <c r="D183" s="178">
        <v>1.8179408828505124</v>
      </c>
    </row>
    <row r="184" spans="1:4" ht="20.100000000000001" customHeight="1" x14ac:dyDescent="0.2">
      <c r="A184" s="7" t="s">
        <v>860</v>
      </c>
      <c r="B184" s="8" t="s">
        <v>861</v>
      </c>
      <c r="C184" s="178">
        <v>0.41812418634688014</v>
      </c>
      <c r="D184" s="178">
        <v>0.94165875797739296</v>
      </c>
    </row>
    <row r="185" spans="1:4" ht="20.100000000000001" customHeight="1" x14ac:dyDescent="0.2">
      <c r="A185" s="7" t="s">
        <v>862</v>
      </c>
      <c r="B185" s="8" t="s">
        <v>863</v>
      </c>
      <c r="C185" s="178">
        <v>0.41812716460858435</v>
      </c>
      <c r="D185" s="178">
        <v>0.94171247790728252</v>
      </c>
    </row>
    <row r="186" spans="1:4" ht="20.100000000000001" customHeight="1" x14ac:dyDescent="0.2">
      <c r="A186" s="7" t="s">
        <v>864</v>
      </c>
      <c r="B186" s="8" t="s">
        <v>865</v>
      </c>
      <c r="C186" s="178">
        <v>0.41831896856341483</v>
      </c>
      <c r="D186" s="178">
        <v>0.94169717848193957</v>
      </c>
    </row>
    <row r="187" spans="1:4" ht="20.100000000000001" customHeight="1" x14ac:dyDescent="0.2">
      <c r="A187" s="7" t="s">
        <v>866</v>
      </c>
      <c r="B187" s="8" t="s">
        <v>867</v>
      </c>
      <c r="C187" s="178">
        <v>0.43443448359082415</v>
      </c>
      <c r="D187" s="178">
        <v>0.90334028450895021</v>
      </c>
    </row>
    <row r="188" spans="1:4" ht="20.100000000000001" customHeight="1" x14ac:dyDescent="0.2">
      <c r="A188" s="7" t="s">
        <v>868</v>
      </c>
      <c r="B188" s="8" t="s">
        <v>869</v>
      </c>
      <c r="C188" s="178">
        <v>0.43462684420182662</v>
      </c>
      <c r="D188" s="178">
        <v>0.91484126416059275</v>
      </c>
    </row>
    <row r="189" spans="1:4" ht="20.100000000000001" customHeight="1" x14ac:dyDescent="0.2">
      <c r="A189" s="7" t="s">
        <v>870</v>
      </c>
      <c r="B189" s="8" t="s">
        <v>871</v>
      </c>
      <c r="C189" s="178">
        <v>0.4407870254893409</v>
      </c>
      <c r="D189" s="178">
        <v>1.1898475446952028</v>
      </c>
    </row>
    <row r="190" spans="1:4" ht="20.100000000000001" customHeight="1" x14ac:dyDescent="0.2">
      <c r="A190" s="7" t="s">
        <v>872</v>
      </c>
      <c r="B190" s="8" t="s">
        <v>873</v>
      </c>
      <c r="C190" s="178">
        <v>0.43873881174382567</v>
      </c>
      <c r="D190" s="178">
        <v>1.0625785465189177</v>
      </c>
    </row>
    <row r="191" spans="1:4" ht="20.100000000000001" customHeight="1" x14ac:dyDescent="0.2">
      <c r="A191" s="7" t="s">
        <v>874</v>
      </c>
      <c r="B191" s="8" t="s">
        <v>875</v>
      </c>
      <c r="C191" s="178">
        <v>0.16193842823968929</v>
      </c>
      <c r="D191" s="178">
        <v>1.5541417457373123</v>
      </c>
    </row>
    <row r="192" spans="1:4" ht="20.100000000000001" customHeight="1" x14ac:dyDescent="0.2">
      <c r="A192" s="7" t="s">
        <v>876</v>
      </c>
      <c r="B192" s="8" t="s">
        <v>875</v>
      </c>
      <c r="C192" s="178">
        <v>0</v>
      </c>
      <c r="D192" s="178">
        <v>1.3589475744729034</v>
      </c>
    </row>
    <row r="193" spans="1:4" ht="20.100000000000001" customHeight="1" x14ac:dyDescent="0.2">
      <c r="A193" s="7" t="s">
        <v>877</v>
      </c>
      <c r="B193" s="8" t="s">
        <v>878</v>
      </c>
      <c r="C193" s="178">
        <v>0</v>
      </c>
      <c r="D193" s="178">
        <v>3.6888572391038946E-2</v>
      </c>
    </row>
    <row r="194" spans="1:4" ht="20.100000000000001" customHeight="1" x14ac:dyDescent="0.2">
      <c r="A194" s="7" t="s">
        <v>879</v>
      </c>
      <c r="B194" s="8" t="s">
        <v>880</v>
      </c>
      <c r="C194" s="178">
        <v>0</v>
      </c>
      <c r="D194" s="178">
        <v>0.42768770167160447</v>
      </c>
    </row>
    <row r="195" spans="1:4" ht="20.100000000000001" customHeight="1" x14ac:dyDescent="0.2">
      <c r="A195" s="7" t="s">
        <v>881</v>
      </c>
      <c r="B195" s="8" t="s">
        <v>880</v>
      </c>
      <c r="C195" s="178">
        <v>0</v>
      </c>
      <c r="D195" s="178">
        <v>0.42769836817843365</v>
      </c>
    </row>
    <row r="196" spans="1:4" ht="20.100000000000001" customHeight="1" x14ac:dyDescent="0.2">
      <c r="A196" s="7" t="s">
        <v>882</v>
      </c>
      <c r="B196" s="8" t="s">
        <v>880</v>
      </c>
      <c r="C196" s="178">
        <v>0</v>
      </c>
      <c r="D196" s="178">
        <v>0.66958247123500758</v>
      </c>
    </row>
    <row r="197" spans="1:4" ht="20.100000000000001" customHeight="1" x14ac:dyDescent="0.2">
      <c r="A197" s="7" t="s">
        <v>883</v>
      </c>
      <c r="B197" s="8" t="s">
        <v>880</v>
      </c>
      <c r="C197" s="178">
        <v>0</v>
      </c>
      <c r="D197" s="178">
        <v>0.66960618292089125</v>
      </c>
    </row>
    <row r="198" spans="1:4" ht="20.100000000000001" customHeight="1" x14ac:dyDescent="0.2">
      <c r="A198" s="7" t="s">
        <v>884</v>
      </c>
      <c r="B198" s="8" t="s">
        <v>885</v>
      </c>
      <c r="C198" s="178">
        <v>0.29449704395167442</v>
      </c>
      <c r="D198" s="178">
        <v>0.57323394682729023</v>
      </c>
    </row>
    <row r="199" spans="1:4" ht="20.100000000000001" customHeight="1" x14ac:dyDescent="0.2">
      <c r="A199" s="7" t="s">
        <v>886</v>
      </c>
      <c r="B199" s="8" t="s">
        <v>887</v>
      </c>
      <c r="C199" s="178">
        <v>2.0951083995074119E-4</v>
      </c>
      <c r="D199" s="178">
        <v>-0.92468076923021014</v>
      </c>
    </row>
    <row r="200" spans="1:4" ht="20.100000000000001" customHeight="1" x14ac:dyDescent="0.2">
      <c r="A200" s="7" t="s">
        <v>888</v>
      </c>
      <c r="B200" s="8" t="s">
        <v>889</v>
      </c>
      <c r="C200" s="178">
        <v>0</v>
      </c>
      <c r="D200" s="178">
        <v>-2.7259529699191575E-4</v>
      </c>
    </row>
    <row r="201" spans="1:4" ht="20.100000000000001" customHeight="1" x14ac:dyDescent="0.2">
      <c r="A201" s="7" t="s">
        <v>890</v>
      </c>
      <c r="B201" s="8" t="s">
        <v>891</v>
      </c>
      <c r="C201" s="178">
        <v>0.44195577364865407</v>
      </c>
      <c r="D201" s="178">
        <v>1.1806558605010695</v>
      </c>
    </row>
    <row r="202" spans="1:4" ht="20.100000000000001" customHeight="1" x14ac:dyDescent="0.2">
      <c r="A202" s="7" t="s">
        <v>892</v>
      </c>
      <c r="B202" s="8" t="s">
        <v>893</v>
      </c>
      <c r="C202" s="178">
        <v>0.4340759600622216</v>
      </c>
      <c r="D202" s="178">
        <v>0.92889627755524984</v>
      </c>
    </row>
    <row r="203" spans="1:4" ht="20.100000000000001" customHeight="1" x14ac:dyDescent="0.2">
      <c r="A203" s="7" t="s">
        <v>894</v>
      </c>
      <c r="B203" s="8" t="s">
        <v>895</v>
      </c>
      <c r="C203" s="178">
        <v>0.433601444299344</v>
      </c>
      <c r="D203" s="178">
        <v>0.90012401174070111</v>
      </c>
    </row>
    <row r="204" spans="1:4" ht="20.100000000000001" customHeight="1" x14ac:dyDescent="0.2">
      <c r="A204" s="7" t="s">
        <v>896</v>
      </c>
      <c r="B204" s="8" t="s">
        <v>897</v>
      </c>
      <c r="C204" s="178">
        <v>0</v>
      </c>
      <c r="D204" s="178">
        <v>1.3849540819970687E-2</v>
      </c>
    </row>
    <row r="205" spans="1:4" ht="20.100000000000001" customHeight="1" x14ac:dyDescent="0.2">
      <c r="A205" s="7" t="s">
        <v>898</v>
      </c>
      <c r="B205" s="8" t="s">
        <v>899</v>
      </c>
      <c r="C205" s="178">
        <v>0</v>
      </c>
      <c r="D205" s="178">
        <v>0</v>
      </c>
    </row>
    <row r="206" spans="1:4" ht="20.100000000000001" customHeight="1" x14ac:dyDescent="0.2">
      <c r="A206" s="7" t="s">
        <v>900</v>
      </c>
      <c r="B206" s="8" t="s">
        <v>901</v>
      </c>
      <c r="C206" s="178">
        <v>0</v>
      </c>
      <c r="D206" s="178">
        <v>0.93702767634002915</v>
      </c>
    </row>
    <row r="207" spans="1:4" ht="20.100000000000001" customHeight="1" x14ac:dyDescent="0.2">
      <c r="A207" s="7" t="s">
        <v>902</v>
      </c>
      <c r="B207" s="8" t="s">
        <v>901</v>
      </c>
      <c r="C207" s="178">
        <v>0</v>
      </c>
      <c r="D207" s="178">
        <v>0.9355927744746213</v>
      </c>
    </row>
    <row r="208" spans="1:4" ht="20.100000000000001" customHeight="1" x14ac:dyDescent="0.2">
      <c r="A208" s="7" t="s">
        <v>903</v>
      </c>
      <c r="B208" s="8" t="s">
        <v>904</v>
      </c>
      <c r="C208" s="178">
        <v>-1.0153920252638144E-4</v>
      </c>
      <c r="D208" s="178">
        <v>-4.4109179213380846E-2</v>
      </c>
    </row>
    <row r="209" spans="1:4" ht="20.100000000000001" customHeight="1" x14ac:dyDescent="0.2">
      <c r="A209" s="7" t="s">
        <v>905</v>
      </c>
      <c r="B209" s="8" t="s">
        <v>904</v>
      </c>
      <c r="C209" s="178">
        <v>9.9060605017698257E-5</v>
      </c>
      <c r="D209" s="178">
        <v>0.13064403663167268</v>
      </c>
    </row>
    <row r="210" spans="1:4" ht="20.100000000000001" customHeight="1" x14ac:dyDescent="0.2">
      <c r="A210" s="7" t="s">
        <v>906</v>
      </c>
      <c r="B210" s="8" t="s">
        <v>907</v>
      </c>
      <c r="C210" s="178">
        <v>0</v>
      </c>
      <c r="D210" s="178">
        <v>0.1404872972148106</v>
      </c>
    </row>
    <row r="211" spans="1:4" ht="20.100000000000001" customHeight="1" x14ac:dyDescent="0.2">
      <c r="A211" s="7" t="s">
        <v>908</v>
      </c>
      <c r="B211" s="8" t="s">
        <v>907</v>
      </c>
      <c r="C211" s="178">
        <v>0</v>
      </c>
      <c r="D211" s="178">
        <v>-0.21550877996517293</v>
      </c>
    </row>
    <row r="212" spans="1:4" ht="20.100000000000001" customHeight="1" x14ac:dyDescent="0.2">
      <c r="A212" s="7" t="s">
        <v>909</v>
      </c>
      <c r="B212" s="8" t="s">
        <v>910</v>
      </c>
      <c r="C212" s="178">
        <v>0</v>
      </c>
      <c r="D212" s="178">
        <v>0</v>
      </c>
    </row>
    <row r="213" spans="1:4" ht="20.100000000000001" customHeight="1" x14ac:dyDescent="0.2">
      <c r="A213" s="7" t="s">
        <v>911</v>
      </c>
      <c r="B213" s="8" t="s">
        <v>912</v>
      </c>
      <c r="C213" s="178">
        <v>0</v>
      </c>
      <c r="D213" s="178">
        <v>1.3968916578500701</v>
      </c>
    </row>
    <row r="214" spans="1:4" ht="20.100000000000001" customHeight="1" x14ac:dyDescent="0.2">
      <c r="A214" s="7" t="s">
        <v>913</v>
      </c>
      <c r="B214" s="8" t="s">
        <v>914</v>
      </c>
      <c r="C214" s="178">
        <v>0</v>
      </c>
      <c r="D214" s="178">
        <v>2.8575035665705196E-3</v>
      </c>
    </row>
    <row r="215" spans="1:4" ht="20.100000000000001" customHeight="1" x14ac:dyDescent="0.2">
      <c r="A215" s="7" t="s">
        <v>915</v>
      </c>
      <c r="B215" s="8" t="s">
        <v>916</v>
      </c>
      <c r="C215" s="178">
        <v>0</v>
      </c>
      <c r="D215" s="178">
        <v>0.86205915153112445</v>
      </c>
    </row>
    <row r="216" spans="1:4" ht="20.100000000000001" customHeight="1" x14ac:dyDescent="0.2">
      <c r="A216" s="7" t="s">
        <v>917</v>
      </c>
      <c r="B216" s="8" t="s">
        <v>918</v>
      </c>
      <c r="C216" s="178">
        <v>0.44259773315433582</v>
      </c>
      <c r="D216" s="178">
        <v>0.942171173332915</v>
      </c>
    </row>
    <row r="217" spans="1:4" ht="20.100000000000001" customHeight="1" x14ac:dyDescent="0.2">
      <c r="A217" s="7" t="s">
        <v>919</v>
      </c>
      <c r="B217" s="8" t="s">
        <v>920</v>
      </c>
      <c r="C217" s="178">
        <v>0.44326256963337496</v>
      </c>
      <c r="D217" s="178">
        <v>0.97948521029874125</v>
      </c>
    </row>
    <row r="218" spans="1:4" ht="20.100000000000001" customHeight="1" x14ac:dyDescent="0.2">
      <c r="A218" s="7" t="s">
        <v>921</v>
      </c>
      <c r="B218" s="8" t="s">
        <v>922</v>
      </c>
      <c r="C218" s="178">
        <v>0.41870963976871006</v>
      </c>
      <c r="D218" s="178">
        <v>0.98895264231745039</v>
      </c>
    </row>
    <row r="219" spans="1:4" ht="20.100000000000001" customHeight="1" x14ac:dyDescent="0.2">
      <c r="A219" s="7" t="s">
        <v>923</v>
      </c>
      <c r="B219" s="8" t="s">
        <v>924</v>
      </c>
      <c r="C219" s="178">
        <v>0.44357714240028695</v>
      </c>
      <c r="D219" s="178">
        <v>0.94766764172996232</v>
      </c>
    </row>
    <row r="220" spans="1:4" ht="20.100000000000001" customHeight="1" x14ac:dyDescent="0.2">
      <c r="A220" s="7" t="s">
        <v>925</v>
      </c>
      <c r="B220" s="8" t="s">
        <v>926</v>
      </c>
      <c r="C220" s="178">
        <v>0.3653658455538068</v>
      </c>
      <c r="D220" s="178">
        <v>0.9943689791511332</v>
      </c>
    </row>
    <row r="221" spans="1:4" ht="20.100000000000001" customHeight="1" x14ac:dyDescent="0.2">
      <c r="A221" s="7" t="s">
        <v>927</v>
      </c>
      <c r="B221" s="8" t="s">
        <v>928</v>
      </c>
      <c r="C221" s="178">
        <v>0.36535443541186174</v>
      </c>
      <c r="D221" s="178">
        <v>0.9943494838346727</v>
      </c>
    </row>
    <row r="222" spans="1:4" ht="20.100000000000001" customHeight="1" x14ac:dyDescent="0.2">
      <c r="A222" s="7" t="s">
        <v>929</v>
      </c>
      <c r="B222" s="8" t="s">
        <v>930</v>
      </c>
      <c r="C222" s="178">
        <v>0.36744455957339167</v>
      </c>
      <c r="D222" s="178">
        <v>0.99476925210675171</v>
      </c>
    </row>
    <row r="223" spans="1:4" ht="20.100000000000001" customHeight="1" x14ac:dyDescent="0.2">
      <c r="A223" s="7" t="s">
        <v>931</v>
      </c>
      <c r="B223" s="8" t="s">
        <v>932</v>
      </c>
      <c r="C223" s="178">
        <v>0.36744439484432079</v>
      </c>
      <c r="D223" s="178">
        <v>0.99476925390954851</v>
      </c>
    </row>
    <row r="224" spans="1:4" ht="20.100000000000001" customHeight="1" x14ac:dyDescent="0.2">
      <c r="A224" s="7" t="s">
        <v>933</v>
      </c>
      <c r="B224" s="8" t="s">
        <v>934</v>
      </c>
      <c r="C224" s="178">
        <v>0.36740326339147555</v>
      </c>
      <c r="D224" s="178">
        <v>0.99476842258310905</v>
      </c>
    </row>
    <row r="225" spans="1:4" ht="20.100000000000001" customHeight="1" x14ac:dyDescent="0.2">
      <c r="A225" s="7" t="s">
        <v>935</v>
      </c>
      <c r="B225" s="8" t="s">
        <v>936</v>
      </c>
      <c r="C225" s="178">
        <v>0.36734853520710964</v>
      </c>
      <c r="D225" s="178">
        <v>0.99476594056594059</v>
      </c>
    </row>
    <row r="226" spans="1:4" ht="20.100000000000001" customHeight="1" x14ac:dyDescent="0.2">
      <c r="A226" s="7" t="s">
        <v>937</v>
      </c>
      <c r="B226" s="8" t="s">
        <v>938</v>
      </c>
      <c r="C226" s="178">
        <v>0.43710486813425514</v>
      </c>
      <c r="D226" s="178">
        <v>0.93717302615055442</v>
      </c>
    </row>
    <row r="227" spans="1:4" ht="20.100000000000001" customHeight="1" x14ac:dyDescent="0.2">
      <c r="A227" s="7" t="s">
        <v>939</v>
      </c>
      <c r="B227" s="8" t="s">
        <v>940</v>
      </c>
      <c r="C227" s="178">
        <v>0.43635991494564064</v>
      </c>
      <c r="D227" s="178">
        <v>0.93098815877356289</v>
      </c>
    </row>
    <row r="228" spans="1:4" ht="20.100000000000001" customHeight="1" x14ac:dyDescent="0.2">
      <c r="A228" s="7" t="s">
        <v>941</v>
      </c>
      <c r="B228" s="8" t="s">
        <v>942</v>
      </c>
      <c r="C228" s="178">
        <v>0.43766015482596204</v>
      </c>
      <c r="D228" s="178">
        <v>0.94799052344036183</v>
      </c>
    </row>
    <row r="229" spans="1:4" ht="20.100000000000001" customHeight="1" x14ac:dyDescent="0.2">
      <c r="A229" s="7" t="s">
        <v>943</v>
      </c>
      <c r="B229" s="8" t="s">
        <v>944</v>
      </c>
      <c r="C229" s="178">
        <v>0.41814534926079372</v>
      </c>
      <c r="D229" s="178">
        <v>0.94127656840290197</v>
      </c>
    </row>
    <row r="230" spans="1:4" ht="20.100000000000001" customHeight="1" x14ac:dyDescent="0.2">
      <c r="A230" s="7" t="s">
        <v>945</v>
      </c>
      <c r="B230" s="8" t="s">
        <v>946</v>
      </c>
      <c r="C230" s="178">
        <v>1.0842928025574062E-6</v>
      </c>
      <c r="D230" s="178">
        <v>6.1951829961944958</v>
      </c>
    </row>
    <row r="231" spans="1:4" ht="20.100000000000001" customHeight="1" x14ac:dyDescent="0.2">
      <c r="A231" s="7" t="s">
        <v>947</v>
      </c>
      <c r="B231" s="8" t="s">
        <v>948</v>
      </c>
      <c r="C231" s="178">
        <v>0.43654695462226512</v>
      </c>
      <c r="D231" s="178">
        <v>0.93435577441575779</v>
      </c>
    </row>
    <row r="232" spans="1:4" ht="20.100000000000001" customHeight="1" x14ac:dyDescent="0.2">
      <c r="A232" s="7" t="s">
        <v>949</v>
      </c>
      <c r="B232" s="8" t="s">
        <v>950</v>
      </c>
      <c r="C232" s="178">
        <v>0.43324040132661962</v>
      </c>
      <c r="D232" s="178">
        <v>0.89156518550818864</v>
      </c>
    </row>
    <row r="233" spans="1:4" ht="20.100000000000001" customHeight="1" x14ac:dyDescent="0.2">
      <c r="A233" s="7" t="s">
        <v>951</v>
      </c>
      <c r="B233" s="8" t="s">
        <v>952</v>
      </c>
      <c r="C233" s="178">
        <v>0.43220863205981186</v>
      </c>
      <c r="D233" s="178">
        <v>0.87680830214453698</v>
      </c>
    </row>
    <row r="234" spans="1:4" ht="20.100000000000001" customHeight="1" x14ac:dyDescent="0.2">
      <c r="A234" s="7" t="s">
        <v>953</v>
      </c>
      <c r="B234" s="8" t="s">
        <v>954</v>
      </c>
      <c r="C234" s="178">
        <v>0</v>
      </c>
      <c r="D234" s="178">
        <v>1.4741165584409879E-2</v>
      </c>
    </row>
    <row r="235" spans="1:4" ht="20.100000000000001" customHeight="1" x14ac:dyDescent="0.2">
      <c r="A235" s="7" t="s">
        <v>955</v>
      </c>
      <c r="B235" s="8" t="s">
        <v>956</v>
      </c>
      <c r="C235" s="178">
        <v>0.18950063124925443</v>
      </c>
      <c r="D235" s="178">
        <v>0.98728436438715073</v>
      </c>
    </row>
    <row r="236" spans="1:4" ht="20.100000000000001" customHeight="1" x14ac:dyDescent="0.2">
      <c r="A236" s="7" t="s">
        <v>957</v>
      </c>
      <c r="B236" s="8" t="s">
        <v>956</v>
      </c>
      <c r="C236" s="178">
        <v>0.18950024473557289</v>
      </c>
      <c r="D236" s="178">
        <v>0.98728371383915881</v>
      </c>
    </row>
    <row r="237" spans="1:4" ht="20.100000000000001" customHeight="1" x14ac:dyDescent="0.2">
      <c r="A237" s="7" t="s">
        <v>958</v>
      </c>
      <c r="B237" s="8" t="s">
        <v>959</v>
      </c>
      <c r="C237" s="178">
        <v>2.7441034625886606E-6</v>
      </c>
      <c r="D237" s="178">
        <v>-3.3363095192889548E-4</v>
      </c>
    </row>
    <row r="238" spans="1:4" ht="20.100000000000001" customHeight="1" x14ac:dyDescent="0.2">
      <c r="A238" s="7" t="s">
        <v>960</v>
      </c>
      <c r="B238" s="8" t="s">
        <v>959</v>
      </c>
      <c r="C238" s="178">
        <v>2.7441034625886606E-6</v>
      </c>
      <c r="D238" s="178">
        <v>-3.3363095192889548E-4</v>
      </c>
    </row>
    <row r="239" spans="1:4" ht="20.100000000000001" customHeight="1" x14ac:dyDescent="0.2">
      <c r="A239" s="7" t="s">
        <v>961</v>
      </c>
      <c r="B239" s="8" t="s">
        <v>962</v>
      </c>
      <c r="C239" s="178">
        <v>0.36711167846583942</v>
      </c>
      <c r="D239" s="178">
        <v>0.99469033773318927</v>
      </c>
    </row>
    <row r="240" spans="1:4" ht="20.100000000000001" customHeight="1" x14ac:dyDescent="0.2">
      <c r="A240" s="7" t="s">
        <v>963</v>
      </c>
      <c r="B240" s="8" t="s">
        <v>964</v>
      </c>
      <c r="C240" s="178">
        <v>0.36683695117670356</v>
      </c>
      <c r="D240" s="178">
        <v>0.99466618770899307</v>
      </c>
    </row>
    <row r="241" spans="1:4" ht="20.100000000000001" customHeight="1" x14ac:dyDescent="0.2">
      <c r="A241" s="7" t="s">
        <v>965</v>
      </c>
      <c r="B241" s="8" t="s">
        <v>966</v>
      </c>
      <c r="C241" s="178">
        <v>0.49104738703023459</v>
      </c>
      <c r="D241" s="178">
        <v>0.9895394034008218</v>
      </c>
    </row>
    <row r="242" spans="1:4" ht="20.100000000000001" customHeight="1" x14ac:dyDescent="0.2">
      <c r="A242" s="7" t="s">
        <v>967</v>
      </c>
      <c r="B242" s="8" t="s">
        <v>968</v>
      </c>
      <c r="C242" s="178">
        <v>2.4657261405541275</v>
      </c>
      <c r="D242" s="178">
        <v>5.6174139836944708</v>
      </c>
    </row>
    <row r="243" spans="1:4" ht="20.100000000000001" customHeight="1" x14ac:dyDescent="0.2">
      <c r="A243" s="7" t="s">
        <v>969</v>
      </c>
      <c r="B243" s="8" t="s">
        <v>968</v>
      </c>
      <c r="C243" s="178">
        <v>2.7733387999886245</v>
      </c>
      <c r="D243" s="178">
        <v>4.9994011443450486</v>
      </c>
    </row>
    <row r="244" spans="1:4" ht="20.100000000000001" customHeight="1" x14ac:dyDescent="0.2">
      <c r="A244" s="7" t="s">
        <v>970</v>
      </c>
      <c r="B244" s="8" t="s">
        <v>971</v>
      </c>
      <c r="C244" s="178">
        <v>3.0749781326170331</v>
      </c>
      <c r="D244" s="178">
        <v>14.241858528079298</v>
      </c>
    </row>
    <row r="245" spans="1:4" ht="20.100000000000001" customHeight="1" x14ac:dyDescent="0.2">
      <c r="A245" s="7" t="s">
        <v>972</v>
      </c>
      <c r="B245" s="8" t="s">
        <v>971</v>
      </c>
      <c r="C245" s="178">
        <v>9.9155430190204716E-3</v>
      </c>
      <c r="D245" s="178">
        <v>9.3424406957895698</v>
      </c>
    </row>
    <row r="246" spans="1:4" ht="20.100000000000001" customHeight="1" x14ac:dyDescent="0.2">
      <c r="A246" s="7" t="s">
        <v>973</v>
      </c>
      <c r="B246" s="8" t="s">
        <v>971</v>
      </c>
      <c r="C246" s="178">
        <v>1.1805363945993292</v>
      </c>
      <c r="D246" s="178">
        <v>15.040762359056242</v>
      </c>
    </row>
    <row r="247" spans="1:4" ht="20.100000000000001" customHeight="1" x14ac:dyDescent="0.2">
      <c r="A247" s="7" t="s">
        <v>974</v>
      </c>
      <c r="B247" s="8" t="s">
        <v>971</v>
      </c>
      <c r="C247" s="178">
        <v>2.2080307144956074E-3</v>
      </c>
      <c r="D247" s="178">
        <v>6.959861779199942</v>
      </c>
    </row>
    <row r="248" spans="1:4" ht="20.100000000000001" customHeight="1" x14ac:dyDescent="0.2">
      <c r="A248" s="7" t="s">
        <v>975</v>
      </c>
      <c r="B248" s="8" t="s">
        <v>976</v>
      </c>
      <c r="C248" s="178">
        <v>0</v>
      </c>
      <c r="D248" s="178">
        <v>0.80556397647316991</v>
      </c>
    </row>
    <row r="249" spans="1:4" ht="20.100000000000001" customHeight="1" x14ac:dyDescent="0.2">
      <c r="A249" s="7" t="s">
        <v>977</v>
      </c>
      <c r="B249" s="8" t="s">
        <v>976</v>
      </c>
      <c r="C249" s="178">
        <v>1.3866843483411893</v>
      </c>
      <c r="D249" s="178">
        <v>12.159753883474021</v>
      </c>
    </row>
    <row r="250" spans="1:4" ht="20.100000000000001" customHeight="1" x14ac:dyDescent="0.2">
      <c r="A250" s="7" t="s">
        <v>978</v>
      </c>
      <c r="B250" s="8" t="s">
        <v>976</v>
      </c>
      <c r="C250" s="178">
        <v>1.1193080129377995</v>
      </c>
      <c r="D250" s="178">
        <v>13.000365214217673</v>
      </c>
    </row>
    <row r="251" spans="1:4" ht="20.100000000000001" customHeight="1" x14ac:dyDescent="0.2">
      <c r="A251" s="7" t="s">
        <v>979</v>
      </c>
      <c r="B251" s="8" t="s">
        <v>980</v>
      </c>
      <c r="C251" s="178">
        <v>3.7347846875052286</v>
      </c>
      <c r="D251" s="178">
        <v>15.771891413401095</v>
      </c>
    </row>
    <row r="252" spans="1:4" ht="20.100000000000001" customHeight="1" x14ac:dyDescent="0.2">
      <c r="A252" s="7" t="s">
        <v>981</v>
      </c>
      <c r="B252" s="8" t="s">
        <v>980</v>
      </c>
      <c r="C252" s="178">
        <v>2.9135822280337607</v>
      </c>
      <c r="D252" s="178">
        <v>15.981931314695128</v>
      </c>
    </row>
    <row r="253" spans="1:4" ht="20.100000000000001" customHeight="1" x14ac:dyDescent="0.2">
      <c r="A253" s="7" t="s">
        <v>982</v>
      </c>
      <c r="B253" s="8" t="s">
        <v>983</v>
      </c>
      <c r="C253" s="178">
        <v>3.4531282988415439</v>
      </c>
      <c r="D253" s="178">
        <v>3.4674844698306573</v>
      </c>
    </row>
    <row r="254" spans="1:4" ht="20.100000000000001" customHeight="1" x14ac:dyDescent="0.2">
      <c r="A254" s="7" t="s">
        <v>984</v>
      </c>
      <c r="B254" s="8" t="s">
        <v>983</v>
      </c>
      <c r="C254" s="178">
        <v>1.2362703066726772</v>
      </c>
      <c r="D254" s="178">
        <v>4.4176322107204689</v>
      </c>
    </row>
    <row r="255" spans="1:4" ht="20.100000000000001" customHeight="1" x14ac:dyDescent="0.2">
      <c r="A255" s="7" t="s">
        <v>985</v>
      </c>
      <c r="B255" s="8" t="s">
        <v>986</v>
      </c>
      <c r="C255" s="178">
        <v>4.1242243747061567</v>
      </c>
      <c r="D255" s="178">
        <v>15.476381434996426</v>
      </c>
    </row>
    <row r="256" spans="1:4" ht="20.100000000000001" customHeight="1" x14ac:dyDescent="0.2">
      <c r="A256" s="7" t="s">
        <v>987</v>
      </c>
      <c r="B256" s="8" t="s">
        <v>988</v>
      </c>
      <c r="C256" s="178">
        <v>0</v>
      </c>
      <c r="D256" s="178">
        <v>3.1118597130890722</v>
      </c>
    </row>
    <row r="257" spans="1:4" ht="20.100000000000001" customHeight="1" x14ac:dyDescent="0.2">
      <c r="A257" s="7" t="s">
        <v>989</v>
      </c>
      <c r="B257" s="8" t="s">
        <v>988</v>
      </c>
      <c r="C257" s="178">
        <v>0</v>
      </c>
      <c r="D257" s="178">
        <v>2.6412650595676506</v>
      </c>
    </row>
    <row r="258" spans="1:4" ht="20.100000000000001" customHeight="1" x14ac:dyDescent="0.2">
      <c r="A258" s="7" t="s">
        <v>990</v>
      </c>
      <c r="B258" s="8" t="s">
        <v>991</v>
      </c>
      <c r="C258" s="178">
        <v>2.4716235792627321</v>
      </c>
      <c r="D258" s="178">
        <v>6.9719104746597376</v>
      </c>
    </row>
    <row r="259" spans="1:4" ht="20.100000000000001" customHeight="1" x14ac:dyDescent="0.2">
      <c r="A259" s="7" t="s">
        <v>992</v>
      </c>
      <c r="B259" s="8" t="s">
        <v>993</v>
      </c>
      <c r="C259" s="178">
        <v>0</v>
      </c>
      <c r="D259" s="178">
        <v>0.51516228069017245</v>
      </c>
    </row>
    <row r="260" spans="1:4" ht="20.100000000000001" customHeight="1" x14ac:dyDescent="0.2">
      <c r="A260" s="7" t="s">
        <v>994</v>
      </c>
      <c r="B260" s="8" t="s">
        <v>993</v>
      </c>
      <c r="C260" s="178">
        <v>0</v>
      </c>
      <c r="D260" s="178">
        <v>0.25527092295229736</v>
      </c>
    </row>
    <row r="261" spans="1:4" ht="20.100000000000001" customHeight="1" x14ac:dyDescent="0.2">
      <c r="A261" s="7" t="s">
        <v>995</v>
      </c>
      <c r="B261" s="8" t="s">
        <v>993</v>
      </c>
      <c r="C261" s="178">
        <v>0</v>
      </c>
      <c r="D261" s="178">
        <v>3.0988049085530871E-2</v>
      </c>
    </row>
    <row r="262" spans="1:4" ht="20.100000000000001" customHeight="1" x14ac:dyDescent="0.2">
      <c r="A262" s="7" t="s">
        <v>996</v>
      </c>
      <c r="B262" s="8" t="s">
        <v>997</v>
      </c>
      <c r="C262" s="178">
        <v>0</v>
      </c>
      <c r="D262" s="178">
        <v>1.5508418022711279E-2</v>
      </c>
    </row>
    <row r="263" spans="1:4" ht="20.100000000000001" customHeight="1" x14ac:dyDescent="0.2">
      <c r="A263" s="7" t="s">
        <v>998</v>
      </c>
      <c r="B263" s="8" t="s">
        <v>997</v>
      </c>
      <c r="C263" s="178">
        <v>0</v>
      </c>
      <c r="D263" s="178">
        <v>1.5109531965042843E-2</v>
      </c>
    </row>
    <row r="264" spans="1:4" ht="20.100000000000001" customHeight="1" x14ac:dyDescent="0.2">
      <c r="A264" s="7" t="s">
        <v>999</v>
      </c>
      <c r="B264" s="8" t="s">
        <v>1000</v>
      </c>
      <c r="C264" s="178">
        <v>0</v>
      </c>
      <c r="D264" s="178">
        <v>-1.3929395258471082</v>
      </c>
    </row>
    <row r="265" spans="1:4" ht="20.100000000000001" customHeight="1" x14ac:dyDescent="0.2">
      <c r="A265" s="7" t="s">
        <v>1001</v>
      </c>
      <c r="B265" s="8" t="s">
        <v>1000</v>
      </c>
      <c r="C265" s="178">
        <v>0</v>
      </c>
      <c r="D265" s="178">
        <v>-1.7757105494990268</v>
      </c>
    </row>
    <row r="266" spans="1:4" ht="20.100000000000001" customHeight="1" x14ac:dyDescent="0.2">
      <c r="A266" s="7" t="s">
        <v>1002</v>
      </c>
      <c r="B266" s="8" t="s">
        <v>1000</v>
      </c>
      <c r="C266" s="178">
        <v>0</v>
      </c>
      <c r="D266" s="178">
        <v>-1.7440963267893894</v>
      </c>
    </row>
    <row r="267" spans="1:4" ht="20.100000000000001" customHeight="1" x14ac:dyDescent="0.2">
      <c r="A267" s="7" t="s">
        <v>1003</v>
      </c>
      <c r="B267" s="8" t="s">
        <v>1004</v>
      </c>
      <c r="C267" s="178">
        <v>0</v>
      </c>
      <c r="D267" s="178">
        <v>1.1823926292168063</v>
      </c>
    </row>
    <row r="268" spans="1:4" ht="20.100000000000001" customHeight="1" x14ac:dyDescent="0.2">
      <c r="A268" s="7" t="s">
        <v>1005</v>
      </c>
      <c r="B268" s="8" t="s">
        <v>1004</v>
      </c>
      <c r="C268" s="178">
        <v>4.5843793688348559E-2</v>
      </c>
      <c r="D268" s="178">
        <v>1.5383715204409423</v>
      </c>
    </row>
    <row r="269" spans="1:4" ht="20.100000000000001" customHeight="1" x14ac:dyDescent="0.2">
      <c r="A269" s="7" t="s">
        <v>1006</v>
      </c>
      <c r="B269" s="8" t="s">
        <v>1007</v>
      </c>
      <c r="C269" s="178">
        <v>2.7943384434414673</v>
      </c>
      <c r="D269" s="178">
        <v>5.3606051498964877</v>
      </c>
    </row>
    <row r="270" spans="1:4" ht="20.100000000000001" customHeight="1" x14ac:dyDescent="0.2">
      <c r="A270" s="7" t="s">
        <v>1008</v>
      </c>
      <c r="B270" s="8" t="s">
        <v>1007</v>
      </c>
      <c r="C270" s="178">
        <v>2.7796360143225227</v>
      </c>
      <c r="D270" s="178">
        <v>5.3693132826060186</v>
      </c>
    </row>
    <row r="271" spans="1:4" ht="20.100000000000001" customHeight="1" x14ac:dyDescent="0.2">
      <c r="A271" s="7" t="s">
        <v>1009</v>
      </c>
      <c r="B271" s="8" t="s">
        <v>1010</v>
      </c>
      <c r="C271" s="178">
        <v>0.2508251989891021</v>
      </c>
      <c r="D271" s="178">
        <v>11.5475824620874</v>
      </c>
    </row>
    <row r="272" spans="1:4" ht="20.100000000000001" customHeight="1" x14ac:dyDescent="0.2">
      <c r="A272" s="7" t="s">
        <v>1011</v>
      </c>
      <c r="B272" s="8" t="s">
        <v>1012</v>
      </c>
      <c r="C272" s="178">
        <v>5.8447937600608206</v>
      </c>
      <c r="D272" s="178">
        <v>2.919415697574955</v>
      </c>
    </row>
    <row r="273" spans="1:4" ht="20.100000000000001" customHeight="1" x14ac:dyDescent="0.2">
      <c r="A273" s="7" t="s">
        <v>1013</v>
      </c>
      <c r="B273" s="8" t="s">
        <v>1012</v>
      </c>
      <c r="C273" s="178">
        <v>2.4060797052620657</v>
      </c>
      <c r="D273" s="178">
        <v>2.9031066013751659</v>
      </c>
    </row>
    <row r="274" spans="1:4" ht="20.100000000000001" customHeight="1" x14ac:dyDescent="0.2">
      <c r="A274" s="7" t="s">
        <v>1014</v>
      </c>
      <c r="B274" s="8" t="s">
        <v>1012</v>
      </c>
      <c r="C274" s="178">
        <v>1.0079725831501538</v>
      </c>
      <c r="D274" s="178">
        <v>3.0116103355496358</v>
      </c>
    </row>
    <row r="275" spans="1:4" ht="20.100000000000001" customHeight="1" x14ac:dyDescent="0.2">
      <c r="A275" s="7" t="s">
        <v>1015</v>
      </c>
      <c r="B275" s="8" t="s">
        <v>1016</v>
      </c>
      <c r="C275" s="178">
        <v>0</v>
      </c>
      <c r="D275" s="178">
        <v>0.46125655198130133</v>
      </c>
    </row>
    <row r="276" spans="1:4" ht="20.100000000000001" customHeight="1" x14ac:dyDescent="0.2">
      <c r="A276" s="7" t="s">
        <v>1017</v>
      </c>
      <c r="B276" s="8" t="s">
        <v>1018</v>
      </c>
      <c r="C276" s="178">
        <v>3.5253356223622188</v>
      </c>
      <c r="D276" s="178">
        <v>2.4386939602997646E-3</v>
      </c>
    </row>
    <row r="277" spans="1:4" ht="20.100000000000001" customHeight="1" x14ac:dyDescent="0.2">
      <c r="A277" s="7" t="s">
        <v>1019</v>
      </c>
      <c r="B277" s="8" t="s">
        <v>1018</v>
      </c>
      <c r="C277" s="178">
        <v>2.2087356471717627</v>
      </c>
      <c r="D277" s="178">
        <v>2.3913335698909095E-3</v>
      </c>
    </row>
    <row r="278" spans="1:4" ht="20.100000000000001" customHeight="1" x14ac:dyDescent="0.2">
      <c r="A278" s="7" t="s">
        <v>1020</v>
      </c>
      <c r="B278" s="8" t="s">
        <v>1021</v>
      </c>
      <c r="C278" s="178">
        <v>0</v>
      </c>
      <c r="D278" s="178">
        <v>1.1003035702853209E-3</v>
      </c>
    </row>
    <row r="279" spans="1:4" ht="20.100000000000001" customHeight="1" x14ac:dyDescent="0.2">
      <c r="A279" s="7" t="s">
        <v>1022</v>
      </c>
      <c r="B279" s="8" t="s">
        <v>1021</v>
      </c>
      <c r="C279" s="178">
        <v>0</v>
      </c>
      <c r="D279" s="178">
        <v>9.9169493251666067E-4</v>
      </c>
    </row>
    <row r="280" spans="1:4" ht="20.100000000000001" customHeight="1" x14ac:dyDescent="0.2">
      <c r="A280" s="7" t="s">
        <v>1023</v>
      </c>
      <c r="B280" s="8" t="s">
        <v>1024</v>
      </c>
      <c r="C280" s="178">
        <v>1.629062253741542</v>
      </c>
      <c r="D280" s="178">
        <v>1.5066894668715634</v>
      </c>
    </row>
    <row r="281" spans="1:4" ht="20.100000000000001" customHeight="1" x14ac:dyDescent="0.2">
      <c r="A281" s="7" t="s">
        <v>1025</v>
      </c>
      <c r="B281" s="8" t="s">
        <v>1024</v>
      </c>
      <c r="C281" s="178">
        <v>1.085147018068447</v>
      </c>
      <c r="D281" s="178">
        <v>1.5663027299869301</v>
      </c>
    </row>
    <row r="282" spans="1:4" ht="20.100000000000001" customHeight="1" x14ac:dyDescent="0.2">
      <c r="A282" s="7" t="s">
        <v>1026</v>
      </c>
      <c r="B282" s="8" t="s">
        <v>1027</v>
      </c>
      <c r="C282" s="178">
        <v>0.24200848626092544</v>
      </c>
      <c r="D282" s="178">
        <v>-1.725123388539181</v>
      </c>
    </row>
    <row r="283" spans="1:4" ht="20.100000000000001" customHeight="1" x14ac:dyDescent="0.2">
      <c r="A283" s="7" t="s">
        <v>1028</v>
      </c>
      <c r="B283" s="8" t="s">
        <v>1029</v>
      </c>
      <c r="C283" s="178">
        <v>0.31412761221957503</v>
      </c>
      <c r="D283" s="178">
        <v>4.228489215884732</v>
      </c>
    </row>
    <row r="284" spans="1:4" ht="20.100000000000001" customHeight="1" x14ac:dyDescent="0.2">
      <c r="A284" s="7" t="s">
        <v>1030</v>
      </c>
      <c r="B284" s="8" t="s">
        <v>1029</v>
      </c>
      <c r="C284" s="178">
        <v>0.31400695433815695</v>
      </c>
      <c r="D284" s="178">
        <v>4.2960619607206567</v>
      </c>
    </row>
    <row r="285" spans="1:4" ht="20.100000000000001" customHeight="1" x14ac:dyDescent="0.2">
      <c r="A285" s="7" t="s">
        <v>1031</v>
      </c>
      <c r="B285" s="8" t="s">
        <v>1029</v>
      </c>
      <c r="C285" s="178">
        <v>7.8705673095959522E-2</v>
      </c>
      <c r="D285" s="178">
        <v>4.2367442781975964</v>
      </c>
    </row>
    <row r="286" spans="1:4" ht="20.100000000000001" customHeight="1" x14ac:dyDescent="0.2">
      <c r="A286" s="7" t="s">
        <v>1032</v>
      </c>
      <c r="B286" s="8" t="s">
        <v>1033</v>
      </c>
      <c r="C286" s="178">
        <v>3.2936744248390704</v>
      </c>
      <c r="D286" s="178">
        <v>4.2648539438109649</v>
      </c>
    </row>
    <row r="287" spans="1:4" ht="20.100000000000001" customHeight="1" x14ac:dyDescent="0.2">
      <c r="A287" s="7" t="s">
        <v>1034</v>
      </c>
      <c r="B287" s="8" t="s">
        <v>1033</v>
      </c>
      <c r="C287" s="178">
        <v>3.9838365572444858</v>
      </c>
      <c r="D287" s="178">
        <v>4.1803718644002519</v>
      </c>
    </row>
    <row r="288" spans="1:4" ht="20.100000000000001" customHeight="1" x14ac:dyDescent="0.2">
      <c r="A288" s="7" t="s">
        <v>1035</v>
      </c>
      <c r="B288" s="8" t="s">
        <v>1036</v>
      </c>
      <c r="C288" s="178">
        <v>3.9572037197424415</v>
      </c>
      <c r="D288" s="178">
        <v>2.7410386649949579</v>
      </c>
    </row>
    <row r="289" spans="1:4" ht="20.100000000000001" customHeight="1" x14ac:dyDescent="0.2">
      <c r="A289" s="7" t="s">
        <v>1037</v>
      </c>
      <c r="B289" s="8" t="s">
        <v>1036</v>
      </c>
      <c r="C289" s="178">
        <v>5.0396336013016816</v>
      </c>
      <c r="D289" s="178">
        <v>2.2455074290096477</v>
      </c>
    </row>
    <row r="290" spans="1:4" ht="20.100000000000001" customHeight="1" x14ac:dyDescent="0.2">
      <c r="A290" s="7" t="s">
        <v>1038</v>
      </c>
      <c r="B290" s="8" t="s">
        <v>1039</v>
      </c>
      <c r="C290" s="178">
        <v>3.4334903590764294</v>
      </c>
      <c r="D290" s="178">
        <v>8.7178590097365571</v>
      </c>
    </row>
    <row r="291" spans="1:4" ht="20.100000000000001" customHeight="1" x14ac:dyDescent="0.2">
      <c r="A291" s="7" t="s">
        <v>1040</v>
      </c>
      <c r="B291" s="8" t="s">
        <v>1039</v>
      </c>
      <c r="C291" s="178">
        <v>3.3679342561023393</v>
      </c>
      <c r="D291" s="178">
        <v>10.310804735284467</v>
      </c>
    </row>
    <row r="292" spans="1:4" ht="20.100000000000001" customHeight="1" x14ac:dyDescent="0.2">
      <c r="A292" s="7" t="s">
        <v>1041</v>
      </c>
      <c r="B292" s="8" t="s">
        <v>1042</v>
      </c>
      <c r="C292" s="178">
        <v>0</v>
      </c>
      <c r="D292" s="178">
        <v>0.52807836511668649</v>
      </c>
    </row>
    <row r="293" spans="1:4" ht="20.100000000000001" customHeight="1" x14ac:dyDescent="0.2">
      <c r="A293" s="7" t="s">
        <v>1043</v>
      </c>
      <c r="B293" s="8" t="s">
        <v>1042</v>
      </c>
      <c r="C293" s="178">
        <v>0</v>
      </c>
      <c r="D293" s="178">
        <v>0.43399411700834106</v>
      </c>
    </row>
    <row r="294" spans="1:4" ht="20.100000000000001" customHeight="1" x14ac:dyDescent="0.2">
      <c r="A294" s="7" t="s">
        <v>1044</v>
      </c>
      <c r="B294" s="8" t="s">
        <v>1045</v>
      </c>
      <c r="C294" s="178">
        <v>6.6036107216579971</v>
      </c>
      <c r="D294" s="178">
        <v>4.4015145761128895</v>
      </c>
    </row>
    <row r="295" spans="1:4" ht="20.100000000000001" customHeight="1" x14ac:dyDescent="0.2">
      <c r="A295" s="7" t="s">
        <v>1046</v>
      </c>
      <c r="B295" s="8" t="s">
        <v>1045</v>
      </c>
      <c r="C295" s="178">
        <v>6.5796585913009196</v>
      </c>
      <c r="D295" s="178">
        <v>4.403035757738829</v>
      </c>
    </row>
    <row r="296" spans="1:4" ht="20.100000000000001" customHeight="1" x14ac:dyDescent="0.2">
      <c r="A296" s="7" t="s">
        <v>1047</v>
      </c>
      <c r="B296" s="8" t="s">
        <v>1048</v>
      </c>
      <c r="C296" s="178">
        <v>4.1110987551935407</v>
      </c>
      <c r="D296" s="178">
        <v>13.301131514773754</v>
      </c>
    </row>
    <row r="297" spans="1:4" ht="20.100000000000001" customHeight="1" x14ac:dyDescent="0.2">
      <c r="A297" s="7" t="s">
        <v>1049</v>
      </c>
      <c r="B297" s="8" t="s">
        <v>1048</v>
      </c>
      <c r="C297" s="178">
        <v>5.3821881500456605</v>
      </c>
      <c r="D297" s="178">
        <v>16.766663975485468</v>
      </c>
    </row>
    <row r="298" spans="1:4" ht="20.100000000000001" customHeight="1" x14ac:dyDescent="0.2">
      <c r="A298" s="7" t="s">
        <v>1050</v>
      </c>
      <c r="B298" s="8" t="s">
        <v>1051</v>
      </c>
      <c r="C298" s="178">
        <v>0</v>
      </c>
      <c r="D298" s="178">
        <v>0.25455620822581315</v>
      </c>
    </row>
    <row r="299" spans="1:4" ht="20.100000000000001" customHeight="1" x14ac:dyDescent="0.2">
      <c r="A299" s="7" t="s">
        <v>1052</v>
      </c>
      <c r="B299" s="8" t="s">
        <v>1051</v>
      </c>
      <c r="C299" s="178">
        <v>0</v>
      </c>
      <c r="D299" s="178">
        <v>0.17003404323346705</v>
      </c>
    </row>
    <row r="300" spans="1:4" ht="20.100000000000001" customHeight="1" x14ac:dyDescent="0.2">
      <c r="A300" s="7" t="s">
        <v>1053</v>
      </c>
      <c r="B300" s="8" t="s">
        <v>1051</v>
      </c>
      <c r="C300" s="178">
        <v>0</v>
      </c>
      <c r="D300" s="178">
        <v>6.1190852076617813E-2</v>
      </c>
    </row>
    <row r="301" spans="1:4" ht="20.100000000000001" customHeight="1" x14ac:dyDescent="0.2">
      <c r="A301" s="7" t="s">
        <v>1054</v>
      </c>
      <c r="B301" s="8" t="s">
        <v>1051</v>
      </c>
      <c r="C301" s="178">
        <v>0</v>
      </c>
      <c r="D301" s="178">
        <v>1.6524549235185496E-2</v>
      </c>
    </row>
    <row r="302" spans="1:4" ht="20.100000000000001" customHeight="1" x14ac:dyDescent="0.2">
      <c r="A302" s="7" t="s">
        <v>1055</v>
      </c>
      <c r="B302" s="8" t="s">
        <v>1056</v>
      </c>
      <c r="C302" s="178">
        <v>0</v>
      </c>
      <c r="D302" s="178">
        <v>9.1290354561999812E-2</v>
      </c>
    </row>
    <row r="303" spans="1:4" ht="20.100000000000001" customHeight="1" x14ac:dyDescent="0.2">
      <c r="A303" s="7" t="s">
        <v>1057</v>
      </c>
      <c r="B303" s="8" t="s">
        <v>1056</v>
      </c>
      <c r="C303" s="178">
        <v>0</v>
      </c>
      <c r="D303" s="178">
        <v>5.5505568161732466E-2</v>
      </c>
    </row>
    <row r="304" spans="1:4" ht="20.100000000000001" customHeight="1" x14ac:dyDescent="0.2">
      <c r="A304" s="7" t="s">
        <v>1058</v>
      </c>
      <c r="B304" s="8" t="s">
        <v>1056</v>
      </c>
      <c r="C304" s="178">
        <v>0.11013922216372493</v>
      </c>
      <c r="D304" s="178">
        <v>0.94282048525769091</v>
      </c>
    </row>
    <row r="305" spans="1:4" ht="20.100000000000001" customHeight="1" x14ac:dyDescent="0.2">
      <c r="A305" s="7" t="s">
        <v>1059</v>
      </c>
      <c r="B305" s="8" t="s">
        <v>1056</v>
      </c>
      <c r="C305" s="178">
        <v>8.697951080891779E-2</v>
      </c>
      <c r="D305" s="178">
        <v>0.94229719431300929</v>
      </c>
    </row>
    <row r="306" spans="1:4" ht="20.100000000000001" customHeight="1" x14ac:dyDescent="0.2">
      <c r="A306" s="7" t="s">
        <v>1060</v>
      </c>
      <c r="B306" s="8" t="s">
        <v>1061</v>
      </c>
      <c r="C306" s="178">
        <v>3.2087447740386703</v>
      </c>
      <c r="D306" s="178">
        <v>4.6226656164391349</v>
      </c>
    </row>
    <row r="307" spans="1:4" ht="20.100000000000001" customHeight="1" x14ac:dyDescent="0.2">
      <c r="A307" s="7" t="s">
        <v>1062</v>
      </c>
      <c r="B307" s="8" t="s">
        <v>1061</v>
      </c>
      <c r="C307" s="178">
        <v>3.6661195448395074</v>
      </c>
      <c r="D307" s="178">
        <v>4.304091163093994</v>
      </c>
    </row>
    <row r="308" spans="1:4" ht="20.100000000000001" customHeight="1" x14ac:dyDescent="0.2">
      <c r="A308" s="7" t="s">
        <v>1063</v>
      </c>
      <c r="B308" s="8" t="s">
        <v>1064</v>
      </c>
      <c r="C308" s="178">
        <v>2.3009054359179948</v>
      </c>
      <c r="D308" s="178">
        <v>35.855236168214851</v>
      </c>
    </row>
    <row r="309" spans="1:4" ht="20.100000000000001" customHeight="1" x14ac:dyDescent="0.2">
      <c r="A309" s="7" t="s">
        <v>1065</v>
      </c>
      <c r="B309" s="8" t="s">
        <v>1064</v>
      </c>
      <c r="C309" s="178">
        <v>1.4134945096121929</v>
      </c>
      <c r="D309" s="178">
        <v>7.5239249296718063</v>
      </c>
    </row>
    <row r="310" spans="1:4" ht="20.100000000000001" customHeight="1" x14ac:dyDescent="0.2">
      <c r="A310" s="7" t="s">
        <v>1066</v>
      </c>
      <c r="B310" s="8" t="s">
        <v>1067</v>
      </c>
      <c r="C310" s="178">
        <v>2.3648328790213284</v>
      </c>
      <c r="D310" s="178">
        <v>5.1749698335568599</v>
      </c>
    </row>
    <row r="311" spans="1:4" ht="20.100000000000001" customHeight="1" x14ac:dyDescent="0.2">
      <c r="A311" s="7" t="s">
        <v>1068</v>
      </c>
      <c r="B311" s="8" t="s">
        <v>1067</v>
      </c>
      <c r="C311" s="178">
        <v>3.6184022031368337</v>
      </c>
      <c r="D311" s="178">
        <v>6.3544134906218401</v>
      </c>
    </row>
    <row r="312" spans="1:4" ht="20.100000000000001" customHeight="1" x14ac:dyDescent="0.2">
      <c r="A312" s="7" t="s">
        <v>1069</v>
      </c>
      <c r="B312" s="8" t="s">
        <v>1070</v>
      </c>
      <c r="C312" s="178">
        <v>2.7349611042788179E-2</v>
      </c>
      <c r="D312" s="178">
        <v>-6.1629818011088458E-4</v>
      </c>
    </row>
    <row r="313" spans="1:4" ht="20.100000000000001" customHeight="1" x14ac:dyDescent="0.2">
      <c r="A313" s="7" t="s">
        <v>1071</v>
      </c>
      <c r="B313" s="8" t="s">
        <v>1072</v>
      </c>
      <c r="C313" s="178">
        <v>1.7612815606476264</v>
      </c>
      <c r="D313" s="178">
        <v>8.1442195568054618</v>
      </c>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85"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44" customWidth="1"/>
    <col min="2" max="2" width="37.42578125" style="144" bestFit="1" customWidth="1"/>
    <col min="3" max="3" width="19" style="145" customWidth="1"/>
    <col min="4" max="4" width="5.28515625" style="144" bestFit="1" customWidth="1"/>
    <col min="5" max="5" width="4.7109375" style="144" customWidth="1"/>
    <col min="6" max="6" width="29.140625" style="144" bestFit="1" customWidth="1"/>
    <col min="7" max="7" width="11.5703125" style="144"/>
    <col min="8" max="8" width="64.5703125" style="144" bestFit="1" customWidth="1"/>
    <col min="9" max="16384" width="11.5703125" style="144"/>
  </cols>
  <sheetData>
    <row r="1" spans="1:8" ht="26.25" customHeight="1" x14ac:dyDescent="0.35">
      <c r="A1" s="147" t="s">
        <v>37</v>
      </c>
      <c r="H1" s="146"/>
    </row>
    <row r="2" spans="1:8" ht="12.75" customHeight="1" x14ac:dyDescent="0.2">
      <c r="A2" s="147"/>
    </row>
    <row r="3" spans="1:8" ht="12.75" customHeight="1" x14ac:dyDescent="0.2">
      <c r="A3" s="147"/>
    </row>
    <row r="4" spans="1:8" ht="12.75" customHeight="1" x14ac:dyDescent="0.2">
      <c r="A4" s="147"/>
    </row>
    <row r="5" spans="1:8" ht="12.75" customHeight="1" x14ac:dyDescent="0.2">
      <c r="A5" s="147"/>
    </row>
    <row r="6" spans="1:8" ht="12.75" customHeight="1" x14ac:dyDescent="0.2">
      <c r="A6" s="147"/>
    </row>
    <row r="7" spans="1:8" ht="12.75" customHeight="1" x14ac:dyDescent="0.2">
      <c r="A7" s="147"/>
    </row>
    <row r="8" spans="1:8" ht="12.75" customHeight="1" x14ac:dyDescent="0.2">
      <c r="A8" s="147"/>
    </row>
    <row r="9" spans="1:8" ht="12.75" customHeight="1" x14ac:dyDescent="0.2">
      <c r="A9" s="147"/>
    </row>
    <row r="10" spans="1:8" ht="12.75" customHeight="1" x14ac:dyDescent="0.2">
      <c r="A10" s="147"/>
    </row>
    <row r="11" spans="1:8" ht="12.75" customHeight="1" x14ac:dyDescent="0.2">
      <c r="A11" s="147"/>
    </row>
    <row r="12" spans="1:8" ht="12.75" customHeight="1" x14ac:dyDescent="0.2">
      <c r="A12" s="147"/>
    </row>
    <row r="13" spans="1:8" ht="12.75" customHeight="1" x14ac:dyDescent="0.2">
      <c r="A13" s="147"/>
    </row>
    <row r="14" spans="1:8" ht="12.75" customHeight="1" x14ac:dyDescent="0.2">
      <c r="A14" s="147"/>
    </row>
    <row r="15" spans="1:8" ht="12.75" customHeight="1" x14ac:dyDescent="0.2">
      <c r="A15" s="147"/>
    </row>
    <row r="16" spans="1:8" ht="12.75" customHeight="1" x14ac:dyDescent="0.2">
      <c r="A16" s="147"/>
    </row>
    <row r="17" spans="1:8" ht="12.75" customHeight="1" x14ac:dyDescent="0.2">
      <c r="A17" s="147"/>
    </row>
    <row r="18" spans="1:8" ht="12.75" customHeight="1" x14ac:dyDescent="0.2">
      <c r="A18" s="147"/>
    </row>
    <row r="19" spans="1:8" ht="12.75" customHeight="1" x14ac:dyDescent="0.2">
      <c r="A19" s="147"/>
    </row>
    <row r="20" spans="1:8" ht="12.75" customHeight="1" x14ac:dyDescent="0.2">
      <c r="A20" s="147"/>
    </row>
    <row r="21" spans="1:8" ht="12.75" customHeight="1" x14ac:dyDescent="0.2">
      <c r="A21" s="147"/>
    </row>
    <row r="22" spans="1:8" ht="12.75" customHeight="1" x14ac:dyDescent="0.2">
      <c r="A22" s="147"/>
    </row>
    <row r="23" spans="1:8" ht="12.75" customHeight="1" x14ac:dyDescent="0.2">
      <c r="A23" s="147"/>
    </row>
    <row r="24" spans="1:8" ht="12.75" customHeight="1" x14ac:dyDescent="0.2">
      <c r="A24" s="147"/>
    </row>
    <row r="25" spans="1:8" ht="12.75" customHeight="1" x14ac:dyDescent="0.2">
      <c r="A25" s="147"/>
    </row>
    <row r="26" spans="1:8" ht="12.75" customHeight="1" x14ac:dyDescent="0.2">
      <c r="A26" s="147"/>
    </row>
    <row r="27" spans="1:8" ht="12.75" customHeight="1" x14ac:dyDescent="0.2">
      <c r="A27" s="147"/>
    </row>
    <row r="28" spans="1:8" s="149" customFormat="1" ht="51" x14ac:dyDescent="0.2">
      <c r="A28" s="52" t="s">
        <v>1073</v>
      </c>
      <c r="B28" s="52" t="s">
        <v>1074</v>
      </c>
      <c r="C28" s="52" t="s">
        <v>1075</v>
      </c>
      <c r="D28" s="148"/>
      <c r="E28" s="148"/>
      <c r="F28" s="52" t="s">
        <v>1076</v>
      </c>
      <c r="G28" s="52" t="s">
        <v>1077</v>
      </c>
      <c r="H28" s="52" t="s">
        <v>1078</v>
      </c>
    </row>
    <row r="29" spans="1:8" x14ac:dyDescent="0.2">
      <c r="A29" s="154">
        <v>3</v>
      </c>
      <c r="B29" s="150" t="s">
        <v>1079</v>
      </c>
      <c r="C29" s="153" t="s">
        <v>1080</v>
      </c>
      <c r="F29" s="144" t="s">
        <v>1081</v>
      </c>
      <c r="G29" s="151">
        <v>43626</v>
      </c>
      <c r="H29" s="144" t="s">
        <v>1082</v>
      </c>
    </row>
    <row r="30" spans="1:8" x14ac:dyDescent="0.2">
      <c r="A30" s="154">
        <v>4</v>
      </c>
      <c r="B30" s="150" t="s">
        <v>1079</v>
      </c>
      <c r="C30" s="153" t="s">
        <v>1080</v>
      </c>
      <c r="F30" s="144" t="s">
        <v>1083</v>
      </c>
      <c r="G30" s="151">
        <v>43626</v>
      </c>
      <c r="H30" s="144" t="s">
        <v>1082</v>
      </c>
    </row>
    <row r="31" spans="1:8" x14ac:dyDescent="0.2">
      <c r="A31" s="154">
        <v>5</v>
      </c>
      <c r="B31" s="150" t="s">
        <v>1084</v>
      </c>
      <c r="C31" s="153" t="s">
        <v>1080</v>
      </c>
      <c r="F31" s="144" t="s">
        <v>1085</v>
      </c>
      <c r="G31" s="151">
        <v>43626</v>
      </c>
      <c r="H31" s="144" t="s">
        <v>1082</v>
      </c>
    </row>
    <row r="32" spans="1:8" x14ac:dyDescent="0.2">
      <c r="A32" s="154">
        <v>6</v>
      </c>
      <c r="B32" s="150" t="s">
        <v>1086</v>
      </c>
      <c r="C32" s="153" t="s">
        <v>1080</v>
      </c>
      <c r="F32" s="144" t="s">
        <v>1087</v>
      </c>
      <c r="G32" s="151">
        <v>43626</v>
      </c>
      <c r="H32" s="144" t="s">
        <v>1088</v>
      </c>
    </row>
    <row r="33" spans="1:8" x14ac:dyDescent="0.2">
      <c r="A33" s="154">
        <v>7</v>
      </c>
      <c r="B33" s="150" t="s">
        <v>1086</v>
      </c>
      <c r="C33" s="153" t="s">
        <v>1080</v>
      </c>
      <c r="G33" s="151"/>
      <c r="H33" s="152"/>
    </row>
    <row r="34" spans="1:8" x14ac:dyDescent="0.2">
      <c r="A34" s="154">
        <v>8</v>
      </c>
      <c r="B34" s="150" t="s">
        <v>1086</v>
      </c>
      <c r="C34" s="153" t="s">
        <v>1080</v>
      </c>
      <c r="F34" s="152"/>
      <c r="G34" s="151"/>
    </row>
    <row r="35" spans="1:8" x14ac:dyDescent="0.2">
      <c r="A35" s="154">
        <v>9</v>
      </c>
      <c r="B35" s="150" t="s">
        <v>1086</v>
      </c>
      <c r="C35" s="153" t="s">
        <v>1080</v>
      </c>
      <c r="G35" s="151"/>
      <c r="H35" s="152"/>
    </row>
    <row r="36" spans="1:8" x14ac:dyDescent="0.2">
      <c r="A36" s="154">
        <v>10</v>
      </c>
      <c r="B36" s="150" t="s">
        <v>1086</v>
      </c>
      <c r="C36" s="153" t="s">
        <v>1080</v>
      </c>
      <c r="G36" s="151"/>
      <c r="H36" s="152"/>
    </row>
    <row r="37" spans="1:8" x14ac:dyDescent="0.2">
      <c r="A37" s="154">
        <v>11</v>
      </c>
      <c r="B37" s="150" t="s">
        <v>1086</v>
      </c>
      <c r="C37" s="153" t="s">
        <v>1080</v>
      </c>
      <c r="G37" s="151"/>
    </row>
    <row r="38" spans="1:8" x14ac:dyDescent="0.2">
      <c r="A38" s="154">
        <v>12</v>
      </c>
      <c r="B38" s="150" t="s">
        <v>1086</v>
      </c>
      <c r="C38" s="153" t="s">
        <v>1080</v>
      </c>
      <c r="G38" s="151"/>
    </row>
    <row r="39" spans="1:8" x14ac:dyDescent="0.2">
      <c r="A39" s="154">
        <v>13</v>
      </c>
      <c r="B39" s="150" t="s">
        <v>1089</v>
      </c>
      <c r="C39" s="153" t="s">
        <v>1080</v>
      </c>
      <c r="G39" s="151"/>
    </row>
    <row r="40" spans="1:8" x14ac:dyDescent="0.2">
      <c r="A40" s="154">
        <v>15</v>
      </c>
      <c r="B40" s="150" t="s">
        <v>1089</v>
      </c>
      <c r="C40" s="153" t="s">
        <v>1080</v>
      </c>
      <c r="F40" s="152"/>
      <c r="G40" s="151"/>
      <c r="H40" s="152"/>
    </row>
    <row r="41" spans="1:8" x14ac:dyDescent="0.2">
      <c r="A41" s="154">
        <v>16</v>
      </c>
      <c r="B41" s="150" t="s">
        <v>1090</v>
      </c>
      <c r="C41" s="153" t="s">
        <v>1080</v>
      </c>
      <c r="G41" s="151"/>
      <c r="H41" s="152"/>
    </row>
    <row r="42" spans="1:8" x14ac:dyDescent="0.2">
      <c r="A42" s="154">
        <v>17</v>
      </c>
      <c r="B42" s="150" t="s">
        <v>1090</v>
      </c>
      <c r="C42" s="153" t="s">
        <v>1080</v>
      </c>
      <c r="G42" s="151"/>
    </row>
    <row r="43" spans="1:8" x14ac:dyDescent="0.2">
      <c r="A43" s="154">
        <v>18</v>
      </c>
      <c r="B43" s="150" t="s">
        <v>1090</v>
      </c>
      <c r="C43" s="153" t="s">
        <v>1080</v>
      </c>
      <c r="G43" s="151"/>
    </row>
    <row r="44" spans="1:8" x14ac:dyDescent="0.2">
      <c r="A44" s="154">
        <v>19</v>
      </c>
      <c r="B44" s="150" t="s">
        <v>1090</v>
      </c>
      <c r="C44" s="153" t="s">
        <v>1080</v>
      </c>
      <c r="G44" s="151"/>
    </row>
    <row r="45" spans="1:8" x14ac:dyDescent="0.2">
      <c r="A45" s="154">
        <v>20</v>
      </c>
      <c r="B45" s="150" t="s">
        <v>1090</v>
      </c>
      <c r="C45" s="153" t="s">
        <v>1080</v>
      </c>
      <c r="G45" s="151"/>
    </row>
    <row r="46" spans="1:8" x14ac:dyDescent="0.2">
      <c r="A46" s="154">
        <v>21</v>
      </c>
      <c r="B46" s="150" t="s">
        <v>1090</v>
      </c>
      <c r="C46" s="153" t="s">
        <v>1080</v>
      </c>
      <c r="G46" s="151"/>
    </row>
    <row r="47" spans="1:8" x14ac:dyDescent="0.2">
      <c r="A47" s="154">
        <v>22</v>
      </c>
      <c r="B47" s="150" t="s">
        <v>1090</v>
      </c>
      <c r="C47" s="153" t="s">
        <v>1080</v>
      </c>
      <c r="G47" s="151"/>
    </row>
    <row r="48" spans="1:8" x14ac:dyDescent="0.2">
      <c r="A48" s="154">
        <v>23</v>
      </c>
      <c r="B48" s="150" t="s">
        <v>1091</v>
      </c>
      <c r="C48" s="153" t="s">
        <v>1080</v>
      </c>
      <c r="G48" s="151"/>
    </row>
    <row r="49" spans="1:8" x14ac:dyDescent="0.2">
      <c r="A49" s="154">
        <v>24</v>
      </c>
      <c r="B49" s="150" t="s">
        <v>1091</v>
      </c>
      <c r="C49" s="153" t="s">
        <v>1080</v>
      </c>
      <c r="G49" s="151"/>
    </row>
    <row r="50" spans="1:8" x14ac:dyDescent="0.2">
      <c r="A50" s="154">
        <v>25</v>
      </c>
      <c r="B50" s="150" t="s">
        <v>1091</v>
      </c>
      <c r="C50" s="153" t="s">
        <v>1080</v>
      </c>
      <c r="G50" s="151"/>
    </row>
    <row r="51" spans="1:8" x14ac:dyDescent="0.2">
      <c r="A51" s="154">
        <v>26</v>
      </c>
      <c r="B51" s="150" t="s">
        <v>1091</v>
      </c>
      <c r="C51" s="153" t="s">
        <v>1080</v>
      </c>
      <c r="G51" s="151"/>
    </row>
    <row r="52" spans="1:8" x14ac:dyDescent="0.2">
      <c r="A52" s="154">
        <v>28</v>
      </c>
      <c r="B52" s="150" t="s">
        <v>1091</v>
      </c>
      <c r="C52" s="153" t="s">
        <v>1080</v>
      </c>
      <c r="G52" s="151"/>
    </row>
    <row r="53" spans="1:8" x14ac:dyDescent="0.2">
      <c r="A53" s="154">
        <v>29</v>
      </c>
      <c r="B53" s="150" t="s">
        <v>1091</v>
      </c>
      <c r="C53" s="153" t="s">
        <v>1080</v>
      </c>
      <c r="G53" s="151"/>
    </row>
    <row r="54" spans="1:8" x14ac:dyDescent="0.2">
      <c r="A54" s="154">
        <v>30</v>
      </c>
      <c r="B54" s="150" t="s">
        <v>1091</v>
      </c>
      <c r="C54" s="153" t="s">
        <v>1080</v>
      </c>
      <c r="G54" s="151"/>
    </row>
    <row r="55" spans="1:8" x14ac:dyDescent="0.2">
      <c r="A55" s="154">
        <v>31</v>
      </c>
      <c r="B55" s="150" t="s">
        <v>1091</v>
      </c>
      <c r="C55" s="153" t="s">
        <v>1080</v>
      </c>
      <c r="G55" s="151"/>
    </row>
    <row r="56" spans="1:8" x14ac:dyDescent="0.2">
      <c r="A56" s="154">
        <v>32</v>
      </c>
      <c r="B56" s="150" t="s">
        <v>1091</v>
      </c>
      <c r="C56" s="153" t="s">
        <v>1080</v>
      </c>
      <c r="F56" s="152"/>
      <c r="G56" s="151"/>
      <c r="H56" s="152"/>
    </row>
    <row r="57" spans="1:8" x14ac:dyDescent="0.2">
      <c r="A57" s="154">
        <v>33</v>
      </c>
      <c r="B57" s="150" t="s">
        <v>1091</v>
      </c>
      <c r="C57" s="153" t="s">
        <v>1080</v>
      </c>
      <c r="F57" s="152"/>
      <c r="G57" s="151"/>
      <c r="H57" s="152"/>
    </row>
    <row r="58" spans="1:8" x14ac:dyDescent="0.2">
      <c r="A58" s="154">
        <v>34</v>
      </c>
      <c r="B58" s="150" t="s">
        <v>1091</v>
      </c>
      <c r="C58" s="153" t="s">
        <v>1080</v>
      </c>
      <c r="F58" s="152"/>
      <c r="G58" s="151"/>
      <c r="H58" s="152"/>
    </row>
    <row r="59" spans="1:8" x14ac:dyDescent="0.2">
      <c r="A59" s="154">
        <v>35</v>
      </c>
      <c r="B59" s="150" t="s">
        <v>1091</v>
      </c>
      <c r="C59" s="153" t="s">
        <v>1080</v>
      </c>
      <c r="F59" s="152"/>
      <c r="G59" s="151"/>
      <c r="H59" s="152"/>
    </row>
    <row r="60" spans="1:8" x14ac:dyDescent="0.2">
      <c r="A60" s="154">
        <v>36</v>
      </c>
      <c r="B60" s="150" t="s">
        <v>1091</v>
      </c>
      <c r="C60" s="153" t="s">
        <v>1080</v>
      </c>
      <c r="F60" s="152"/>
      <c r="G60" s="151"/>
      <c r="H60" s="152"/>
    </row>
    <row r="61" spans="1:8" x14ac:dyDescent="0.2">
      <c r="A61" s="154">
        <v>37</v>
      </c>
      <c r="B61" s="150" t="s">
        <v>1091</v>
      </c>
      <c r="C61" s="153" t="s">
        <v>1080</v>
      </c>
      <c r="F61" s="152"/>
      <c r="G61" s="151"/>
      <c r="H61" s="152"/>
    </row>
    <row r="62" spans="1:8" x14ac:dyDescent="0.2">
      <c r="A62" s="154">
        <v>38</v>
      </c>
      <c r="B62" s="150" t="s">
        <v>1091</v>
      </c>
      <c r="C62" s="153" t="s">
        <v>1080</v>
      </c>
      <c r="F62" s="152"/>
      <c r="G62" s="151"/>
      <c r="H62" s="152"/>
    </row>
    <row r="63" spans="1:8" x14ac:dyDescent="0.2">
      <c r="A63" s="154">
        <v>39</v>
      </c>
      <c r="B63" s="150" t="s">
        <v>1091</v>
      </c>
      <c r="C63" s="153" t="s">
        <v>1080</v>
      </c>
      <c r="F63" s="152"/>
      <c r="G63" s="151"/>
      <c r="H63" s="152"/>
    </row>
    <row r="64" spans="1:8" x14ac:dyDescent="0.2">
      <c r="A64" s="154">
        <v>40</v>
      </c>
      <c r="B64" s="150" t="s">
        <v>1090</v>
      </c>
      <c r="C64" s="153" t="s">
        <v>1080</v>
      </c>
      <c r="F64" s="152"/>
      <c r="G64" s="151"/>
      <c r="H64" s="152"/>
    </row>
    <row r="65" spans="1:8" x14ac:dyDescent="0.2">
      <c r="A65" s="154">
        <v>41</v>
      </c>
      <c r="B65" s="150" t="s">
        <v>1092</v>
      </c>
      <c r="C65" s="153" t="s">
        <v>1080</v>
      </c>
      <c r="F65" s="152"/>
      <c r="G65" s="151"/>
      <c r="H65" s="152"/>
    </row>
    <row r="66" spans="1:8" x14ac:dyDescent="0.2">
      <c r="A66" s="154">
        <v>42</v>
      </c>
      <c r="B66" s="150" t="s">
        <v>1093</v>
      </c>
      <c r="C66" s="153" t="s">
        <v>1080</v>
      </c>
      <c r="F66" s="152"/>
      <c r="G66" s="151"/>
      <c r="H66" s="152"/>
    </row>
    <row r="67" spans="1:8" x14ac:dyDescent="0.2">
      <c r="A67" s="154">
        <v>43</v>
      </c>
      <c r="B67" s="150" t="s">
        <v>1093</v>
      </c>
      <c r="C67" s="153" t="s">
        <v>1080</v>
      </c>
      <c r="F67" s="152"/>
      <c r="G67" s="151"/>
      <c r="H67" s="152"/>
    </row>
    <row r="68" spans="1:8" x14ac:dyDescent="0.2">
      <c r="A68" s="154">
        <v>44</v>
      </c>
      <c r="B68" s="150" t="s">
        <v>1092</v>
      </c>
      <c r="C68" s="153" t="s">
        <v>1080</v>
      </c>
      <c r="F68" s="152"/>
      <c r="G68" s="151"/>
      <c r="H68" s="152"/>
    </row>
    <row r="69" spans="1:8" x14ac:dyDescent="0.2">
      <c r="A69" s="154">
        <v>45</v>
      </c>
      <c r="B69" s="150" t="s">
        <v>1094</v>
      </c>
      <c r="C69" s="153" t="s">
        <v>1080</v>
      </c>
      <c r="F69" s="152"/>
      <c r="G69" s="151"/>
      <c r="H69" s="152"/>
    </row>
    <row r="70" spans="1:8" x14ac:dyDescent="0.2">
      <c r="A70" s="154">
        <v>46</v>
      </c>
      <c r="B70" s="150" t="s">
        <v>1095</v>
      </c>
      <c r="C70" s="153" t="s">
        <v>1080</v>
      </c>
      <c r="F70" s="152"/>
      <c r="G70" s="151"/>
      <c r="H70" s="152"/>
    </row>
    <row r="71" spans="1:8" x14ac:dyDescent="0.2">
      <c r="A71" s="154">
        <v>47</v>
      </c>
      <c r="B71" s="150" t="s">
        <v>1096</v>
      </c>
      <c r="C71" s="153" t="s">
        <v>1080</v>
      </c>
      <c r="F71" s="152"/>
      <c r="G71" s="151"/>
      <c r="H71" s="152"/>
    </row>
    <row r="72" spans="1:8" x14ac:dyDescent="0.2">
      <c r="A72" s="154">
        <v>48</v>
      </c>
      <c r="B72" s="150" t="s">
        <v>1097</v>
      </c>
      <c r="C72" s="153" t="s">
        <v>1080</v>
      </c>
      <c r="F72" s="152"/>
      <c r="G72" s="151"/>
      <c r="H72" s="152"/>
    </row>
    <row r="73" spans="1:8" x14ac:dyDescent="0.2">
      <c r="A73" s="154">
        <v>49</v>
      </c>
      <c r="B73" s="150" t="s">
        <v>1090</v>
      </c>
      <c r="C73" s="153" t="s">
        <v>1080</v>
      </c>
      <c r="F73" s="152"/>
      <c r="G73" s="151"/>
      <c r="H73" s="152"/>
    </row>
    <row r="74" spans="1:8" x14ac:dyDescent="0.2">
      <c r="A74" s="154">
        <v>50</v>
      </c>
      <c r="B74" s="150" t="s">
        <v>1098</v>
      </c>
      <c r="C74" s="153" t="s">
        <v>1080</v>
      </c>
      <c r="F74" s="152"/>
      <c r="G74" s="151"/>
      <c r="H74" s="152"/>
    </row>
    <row r="75" spans="1:8" x14ac:dyDescent="0.2">
      <c r="A75" s="154">
        <v>51</v>
      </c>
      <c r="B75" s="150" t="s">
        <v>1099</v>
      </c>
      <c r="C75" s="153" t="s">
        <v>1100</v>
      </c>
      <c r="F75" s="152"/>
      <c r="G75" s="151"/>
      <c r="H75" s="152"/>
    </row>
    <row r="76" spans="1:8" x14ac:dyDescent="0.2">
      <c r="A76" s="154">
        <v>52</v>
      </c>
      <c r="B76" s="150" t="s">
        <v>1101</v>
      </c>
      <c r="C76" s="153" t="s">
        <v>1080</v>
      </c>
      <c r="F76" s="152"/>
      <c r="G76" s="151"/>
      <c r="H76" s="152"/>
    </row>
    <row r="77" spans="1:8" x14ac:dyDescent="0.2">
      <c r="A77" s="154">
        <v>53</v>
      </c>
      <c r="B77" s="150" t="s">
        <v>1101</v>
      </c>
      <c r="C77" s="153" t="s">
        <v>1080</v>
      </c>
      <c r="F77" s="152"/>
      <c r="G77" s="151"/>
      <c r="H77" s="152"/>
    </row>
    <row r="78" spans="1:8" x14ac:dyDescent="0.2">
      <c r="A78" s="154">
        <v>55</v>
      </c>
      <c r="B78" s="150" t="s">
        <v>1101</v>
      </c>
      <c r="C78" s="153" t="s">
        <v>1080</v>
      </c>
      <c r="F78" s="152"/>
      <c r="G78" s="151"/>
      <c r="H78" s="152"/>
    </row>
    <row r="79" spans="1:8" x14ac:dyDescent="0.2">
      <c r="A79" s="154">
        <v>56</v>
      </c>
      <c r="B79" s="150" t="s">
        <v>1101</v>
      </c>
      <c r="C79" s="153" t="s">
        <v>1080</v>
      </c>
      <c r="F79" s="152"/>
      <c r="G79" s="151"/>
      <c r="H79" s="152"/>
    </row>
    <row r="80" spans="1:8" x14ac:dyDescent="0.2">
      <c r="A80" s="154">
        <v>57</v>
      </c>
      <c r="B80" s="150" t="s">
        <v>1101</v>
      </c>
      <c r="C80" s="153" t="s">
        <v>1080</v>
      </c>
      <c r="F80" s="152"/>
      <c r="G80" s="151"/>
      <c r="H80" s="152"/>
    </row>
    <row r="81" spans="1:8" x14ac:dyDescent="0.2">
      <c r="A81" s="154">
        <v>58</v>
      </c>
      <c r="B81" s="150" t="s">
        <v>1102</v>
      </c>
      <c r="C81" s="153" t="s">
        <v>1100</v>
      </c>
      <c r="F81" s="152"/>
      <c r="G81" s="151"/>
      <c r="H81" s="152"/>
    </row>
    <row r="82" spans="1:8" x14ac:dyDescent="0.2">
      <c r="A82" s="154">
        <v>59</v>
      </c>
      <c r="B82" s="150" t="s">
        <v>1101</v>
      </c>
      <c r="C82" s="153" t="s">
        <v>1080</v>
      </c>
      <c r="F82" s="152"/>
      <c r="G82" s="151"/>
      <c r="H82" s="152"/>
    </row>
    <row r="83" spans="1:8" x14ac:dyDescent="0.2">
      <c r="A83" s="154">
        <v>60</v>
      </c>
      <c r="B83" s="150" t="s">
        <v>1101</v>
      </c>
      <c r="C83" s="153" t="s">
        <v>1080</v>
      </c>
      <c r="F83" s="152"/>
      <c r="G83" s="151"/>
      <c r="H83" s="152"/>
    </row>
    <row r="84" spans="1:8" x14ac:dyDescent="0.2">
      <c r="A84" s="154">
        <v>62</v>
      </c>
      <c r="B84" s="150" t="s">
        <v>1103</v>
      </c>
      <c r="C84" s="153" t="s">
        <v>1100</v>
      </c>
    </row>
    <row r="85" spans="1:8" x14ac:dyDescent="0.2">
      <c r="A85" s="154">
        <v>63</v>
      </c>
      <c r="B85" s="150" t="s">
        <v>1093</v>
      </c>
      <c r="C85" s="153" t="s">
        <v>1080</v>
      </c>
    </row>
    <row r="86" spans="1:8" x14ac:dyDescent="0.2">
      <c r="A86" s="154">
        <v>64</v>
      </c>
      <c r="B86" s="150" t="s">
        <v>1101</v>
      </c>
      <c r="C86" s="153" t="s">
        <v>1080</v>
      </c>
    </row>
    <row r="87" spans="1:8" x14ac:dyDescent="0.2">
      <c r="A87" s="154">
        <v>65</v>
      </c>
      <c r="B87" s="150" t="s">
        <v>1104</v>
      </c>
      <c r="C87" s="153" t="s">
        <v>1080</v>
      </c>
    </row>
    <row r="88" spans="1:8" x14ac:dyDescent="0.2">
      <c r="A88" s="154">
        <v>66</v>
      </c>
      <c r="B88" s="150" t="s">
        <v>1104</v>
      </c>
      <c r="C88" s="153" t="s">
        <v>1080</v>
      </c>
    </row>
    <row r="89" spans="1:8" x14ac:dyDescent="0.2">
      <c r="A89" s="154">
        <v>67</v>
      </c>
      <c r="B89" s="150" t="s">
        <v>1105</v>
      </c>
      <c r="C89" s="153" t="s">
        <v>1080</v>
      </c>
    </row>
    <row r="90" spans="1:8" x14ac:dyDescent="0.2">
      <c r="A90" s="154">
        <v>71</v>
      </c>
      <c r="B90" s="150" t="s">
        <v>1105</v>
      </c>
      <c r="C90" s="153" t="s">
        <v>1080</v>
      </c>
    </row>
    <row r="91" spans="1:8" x14ac:dyDescent="0.2">
      <c r="A91" s="154">
        <v>72</v>
      </c>
      <c r="B91" s="150" t="s">
        <v>1105</v>
      </c>
      <c r="C91" s="153" t="s">
        <v>1080</v>
      </c>
    </row>
    <row r="92" spans="1:8" x14ac:dyDescent="0.2">
      <c r="A92" s="154">
        <v>73</v>
      </c>
      <c r="B92" s="150" t="s">
        <v>1105</v>
      </c>
      <c r="C92" s="153" t="s">
        <v>1080</v>
      </c>
    </row>
    <row r="93" spans="1:8" x14ac:dyDescent="0.2">
      <c r="A93" s="154">
        <v>74</v>
      </c>
      <c r="B93" s="150" t="s">
        <v>1106</v>
      </c>
      <c r="C93" s="153" t="s">
        <v>1080</v>
      </c>
    </row>
    <row r="94" spans="1:8" x14ac:dyDescent="0.2">
      <c r="A94" s="154">
        <v>75</v>
      </c>
      <c r="B94" s="150" t="s">
        <v>1107</v>
      </c>
      <c r="C94" s="153" t="s">
        <v>1080</v>
      </c>
    </row>
    <row r="95" spans="1:8" x14ac:dyDescent="0.2">
      <c r="A95" s="154">
        <v>76</v>
      </c>
      <c r="B95" s="150" t="s">
        <v>1107</v>
      </c>
      <c r="C95" s="153" t="s">
        <v>1080</v>
      </c>
    </row>
    <row r="96" spans="1:8" x14ac:dyDescent="0.2">
      <c r="A96" s="154">
        <v>77</v>
      </c>
      <c r="B96" s="150" t="s">
        <v>1107</v>
      </c>
      <c r="C96" s="153" t="s">
        <v>1080</v>
      </c>
    </row>
    <row r="97" spans="1:3" x14ac:dyDescent="0.2">
      <c r="A97" s="154">
        <v>78</v>
      </c>
      <c r="B97" s="150" t="s">
        <v>1108</v>
      </c>
      <c r="C97" s="153" t="s">
        <v>1080</v>
      </c>
    </row>
    <row r="98" spans="1:3" x14ac:dyDescent="0.2">
      <c r="A98" s="154">
        <v>79</v>
      </c>
      <c r="B98" s="150" t="s">
        <v>1109</v>
      </c>
      <c r="C98" s="153" t="s">
        <v>1100</v>
      </c>
    </row>
    <row r="99" spans="1:3" x14ac:dyDescent="0.2">
      <c r="A99" s="154">
        <v>80</v>
      </c>
      <c r="B99" s="150" t="s">
        <v>1110</v>
      </c>
      <c r="C99" s="153" t="s">
        <v>1080</v>
      </c>
    </row>
    <row r="100" spans="1:3" x14ac:dyDescent="0.2">
      <c r="A100" s="154">
        <v>81</v>
      </c>
      <c r="B100" s="150" t="s">
        <v>1111</v>
      </c>
      <c r="C100" s="153" t="s">
        <v>1080</v>
      </c>
    </row>
    <row r="101" spans="1:3" x14ac:dyDescent="0.2">
      <c r="A101" s="154">
        <v>82</v>
      </c>
      <c r="B101" s="150" t="s">
        <v>1112</v>
      </c>
      <c r="C101" s="153" t="s">
        <v>1080</v>
      </c>
    </row>
    <row r="102" spans="1:3" x14ac:dyDescent="0.2">
      <c r="A102" s="154">
        <v>83</v>
      </c>
      <c r="B102" s="150" t="s">
        <v>1112</v>
      </c>
      <c r="C102" s="153" t="s">
        <v>1080</v>
      </c>
    </row>
    <row r="103" spans="1:3" x14ac:dyDescent="0.2">
      <c r="A103" s="154">
        <v>84</v>
      </c>
      <c r="B103" s="150" t="s">
        <v>1112</v>
      </c>
      <c r="C103" s="153" t="s">
        <v>1080</v>
      </c>
    </row>
    <row r="104" spans="1:3" x14ac:dyDescent="0.2">
      <c r="A104" s="154">
        <v>85</v>
      </c>
      <c r="B104" s="150" t="s">
        <v>1112</v>
      </c>
      <c r="C104" s="153" t="s">
        <v>1080</v>
      </c>
    </row>
    <row r="105" spans="1:3" x14ac:dyDescent="0.2">
      <c r="A105" s="154">
        <v>86</v>
      </c>
      <c r="B105" s="150" t="s">
        <v>1112</v>
      </c>
      <c r="C105" s="153" t="s">
        <v>1080</v>
      </c>
    </row>
    <row r="106" spans="1:3" x14ac:dyDescent="0.2">
      <c r="A106" s="154">
        <v>87</v>
      </c>
      <c r="B106" s="150" t="s">
        <v>1112</v>
      </c>
      <c r="C106" s="153" t="s">
        <v>1080</v>
      </c>
    </row>
    <row r="107" spans="1:3" x14ac:dyDescent="0.2">
      <c r="A107" s="154">
        <v>88</v>
      </c>
      <c r="B107" s="150" t="s">
        <v>1112</v>
      </c>
      <c r="C107" s="153" t="s">
        <v>1080</v>
      </c>
    </row>
    <row r="108" spans="1:3" x14ac:dyDescent="0.2">
      <c r="A108" s="154">
        <v>91</v>
      </c>
      <c r="B108" s="150" t="s">
        <v>1113</v>
      </c>
      <c r="C108" s="153" t="s">
        <v>1080</v>
      </c>
    </row>
    <row r="109" spans="1:3" x14ac:dyDescent="0.2">
      <c r="A109" s="154">
        <v>92</v>
      </c>
      <c r="B109" s="150" t="s">
        <v>1113</v>
      </c>
      <c r="C109" s="153" t="s">
        <v>1080</v>
      </c>
    </row>
    <row r="110" spans="1:3" x14ac:dyDescent="0.2">
      <c r="A110" s="154">
        <v>93</v>
      </c>
      <c r="B110" s="150" t="s">
        <v>1114</v>
      </c>
      <c r="C110" s="153" t="s">
        <v>1100</v>
      </c>
    </row>
    <row r="111" spans="1:3" x14ac:dyDescent="0.2">
      <c r="A111" s="154">
        <v>94</v>
      </c>
      <c r="B111" s="150" t="s">
        <v>1113</v>
      </c>
      <c r="C111" s="153" t="s">
        <v>1080</v>
      </c>
    </row>
    <row r="112" spans="1:3" x14ac:dyDescent="0.2">
      <c r="A112" s="154">
        <v>95</v>
      </c>
      <c r="B112" s="150" t="s">
        <v>1113</v>
      </c>
      <c r="C112" s="153" t="s">
        <v>1080</v>
      </c>
    </row>
    <row r="113" spans="1:3" x14ac:dyDescent="0.2">
      <c r="A113" s="154">
        <v>96</v>
      </c>
      <c r="B113" s="150" t="s">
        <v>1113</v>
      </c>
      <c r="C113" s="153" t="s">
        <v>1080</v>
      </c>
    </row>
    <row r="114" spans="1:3" x14ac:dyDescent="0.2">
      <c r="A114" s="154">
        <v>97</v>
      </c>
      <c r="B114" s="150" t="s">
        <v>1115</v>
      </c>
      <c r="C114" s="153" t="s">
        <v>1080</v>
      </c>
    </row>
    <row r="115" spans="1:3" x14ac:dyDescent="0.2">
      <c r="A115" s="154">
        <v>98</v>
      </c>
      <c r="B115" s="150" t="s">
        <v>1116</v>
      </c>
      <c r="C115" s="153" t="s">
        <v>1080</v>
      </c>
    </row>
    <row r="116" spans="1:3" x14ac:dyDescent="0.2">
      <c r="A116" s="154">
        <v>99</v>
      </c>
      <c r="B116" s="150" t="s">
        <v>1117</v>
      </c>
      <c r="C116" s="153" t="s">
        <v>1080</v>
      </c>
    </row>
    <row r="117" spans="1:3" x14ac:dyDescent="0.2">
      <c r="A117" s="154">
        <v>100</v>
      </c>
      <c r="B117" s="150" t="s">
        <v>1117</v>
      </c>
      <c r="C117" s="153" t="s">
        <v>1080</v>
      </c>
    </row>
    <row r="118" spans="1:3" x14ac:dyDescent="0.2">
      <c r="A118" s="154">
        <v>101</v>
      </c>
      <c r="B118" s="150" t="s">
        <v>1118</v>
      </c>
      <c r="C118" s="153" t="s">
        <v>1080</v>
      </c>
    </row>
    <row r="119" spans="1:3" x14ac:dyDescent="0.2">
      <c r="A119" s="154">
        <v>102</v>
      </c>
      <c r="B119" s="150" t="s">
        <v>1118</v>
      </c>
      <c r="C119" s="153" t="s">
        <v>1080</v>
      </c>
    </row>
    <row r="120" spans="1:3" x14ac:dyDescent="0.2">
      <c r="A120" s="154">
        <v>103</v>
      </c>
      <c r="B120" s="150" t="s">
        <v>1118</v>
      </c>
      <c r="C120" s="153" t="s">
        <v>1080</v>
      </c>
    </row>
    <row r="121" spans="1:3" x14ac:dyDescent="0.2">
      <c r="A121" s="154">
        <v>104</v>
      </c>
      <c r="B121" s="150" t="s">
        <v>1119</v>
      </c>
      <c r="C121" s="153" t="s">
        <v>1080</v>
      </c>
    </row>
    <row r="122" spans="1:3" x14ac:dyDescent="0.2">
      <c r="A122" s="154">
        <v>105</v>
      </c>
      <c r="B122" s="150" t="s">
        <v>1119</v>
      </c>
      <c r="C122" s="153" t="s">
        <v>1080</v>
      </c>
    </row>
    <row r="123" spans="1:3" x14ac:dyDescent="0.2">
      <c r="A123" s="154">
        <v>106</v>
      </c>
      <c r="B123" s="150" t="s">
        <v>1119</v>
      </c>
      <c r="C123" s="153" t="s">
        <v>1080</v>
      </c>
    </row>
    <row r="124" spans="1:3" x14ac:dyDescent="0.2">
      <c r="A124" s="154">
        <v>107</v>
      </c>
      <c r="B124" s="150" t="s">
        <v>1119</v>
      </c>
      <c r="C124" s="153" t="s">
        <v>1080</v>
      </c>
    </row>
    <row r="125" spans="1:3" x14ac:dyDescent="0.2">
      <c r="A125" s="154">
        <v>108</v>
      </c>
      <c r="B125" s="150" t="s">
        <v>1119</v>
      </c>
      <c r="C125" s="153" t="s">
        <v>1080</v>
      </c>
    </row>
    <row r="126" spans="1:3" x14ac:dyDescent="0.2">
      <c r="A126" s="154">
        <v>109</v>
      </c>
      <c r="B126" s="150" t="s">
        <v>1119</v>
      </c>
      <c r="C126" s="153" t="s">
        <v>1080</v>
      </c>
    </row>
    <row r="127" spans="1:3" x14ac:dyDescent="0.2">
      <c r="A127" s="154">
        <v>110</v>
      </c>
      <c r="B127" s="150" t="s">
        <v>1119</v>
      </c>
      <c r="C127" s="153" t="s">
        <v>1080</v>
      </c>
    </row>
    <row r="128" spans="1:3" x14ac:dyDescent="0.2">
      <c r="A128" s="154">
        <v>111</v>
      </c>
      <c r="B128" s="150" t="s">
        <v>1120</v>
      </c>
      <c r="C128" s="153" t="s">
        <v>1080</v>
      </c>
    </row>
    <row r="129" spans="1:3" x14ac:dyDescent="0.2">
      <c r="A129" s="154">
        <v>112</v>
      </c>
      <c r="B129" s="150" t="s">
        <v>1121</v>
      </c>
      <c r="C129" s="153" t="s">
        <v>1080</v>
      </c>
    </row>
    <row r="130" spans="1:3" x14ac:dyDescent="0.2">
      <c r="A130" s="154">
        <v>113</v>
      </c>
      <c r="B130" s="150" t="s">
        <v>1121</v>
      </c>
      <c r="C130" s="153" t="s">
        <v>1080</v>
      </c>
    </row>
    <row r="131" spans="1:3" x14ac:dyDescent="0.2">
      <c r="A131" s="154">
        <v>115</v>
      </c>
      <c r="B131" s="150" t="s">
        <v>1121</v>
      </c>
      <c r="C131" s="153" t="s">
        <v>1080</v>
      </c>
    </row>
    <row r="132" spans="1:3" x14ac:dyDescent="0.2">
      <c r="A132" s="154">
        <v>116</v>
      </c>
      <c r="B132" s="150" t="s">
        <v>1121</v>
      </c>
      <c r="C132" s="153" t="s">
        <v>1080</v>
      </c>
    </row>
    <row r="133" spans="1:3" x14ac:dyDescent="0.2">
      <c r="A133" s="154">
        <v>117</v>
      </c>
      <c r="B133" s="150" t="s">
        <v>1121</v>
      </c>
      <c r="C133" s="153" t="s">
        <v>1080</v>
      </c>
    </row>
    <row r="134" spans="1:3" x14ac:dyDescent="0.2">
      <c r="A134" s="154">
        <v>118</v>
      </c>
      <c r="B134" s="150" t="s">
        <v>1122</v>
      </c>
      <c r="C134" s="153" t="s">
        <v>1080</v>
      </c>
    </row>
    <row r="135" spans="1:3" x14ac:dyDescent="0.2">
      <c r="A135" s="154">
        <v>119</v>
      </c>
      <c r="B135" s="150" t="s">
        <v>1122</v>
      </c>
      <c r="C135" s="153" t="s">
        <v>1080</v>
      </c>
    </row>
    <row r="136" spans="1:3" x14ac:dyDescent="0.2">
      <c r="A136" s="154">
        <v>120</v>
      </c>
      <c r="B136" s="150" t="s">
        <v>1093</v>
      </c>
      <c r="C136" s="153" t="s">
        <v>1080</v>
      </c>
    </row>
    <row r="137" spans="1:3" x14ac:dyDescent="0.2">
      <c r="A137" s="154">
        <v>121</v>
      </c>
      <c r="B137" s="150" t="s">
        <v>1123</v>
      </c>
      <c r="C137" s="153" t="s">
        <v>1100</v>
      </c>
    </row>
    <row r="138" spans="1:3" x14ac:dyDescent="0.2">
      <c r="A138" s="154">
        <v>122</v>
      </c>
      <c r="B138" s="150" t="s">
        <v>1124</v>
      </c>
      <c r="C138" s="153" t="s">
        <v>1100</v>
      </c>
    </row>
    <row r="139" spans="1:3" x14ac:dyDescent="0.2">
      <c r="A139" s="154">
        <v>123</v>
      </c>
      <c r="B139" s="150" t="s">
        <v>1125</v>
      </c>
      <c r="C139" s="153" t="s">
        <v>1100</v>
      </c>
    </row>
    <row r="140" spans="1:3" x14ac:dyDescent="0.2">
      <c r="A140" s="154">
        <v>124</v>
      </c>
      <c r="B140" s="150" t="s">
        <v>1125</v>
      </c>
      <c r="C140" s="153" t="s">
        <v>1100</v>
      </c>
    </row>
    <row r="141" spans="1:3" x14ac:dyDescent="0.2">
      <c r="A141" s="154">
        <v>125</v>
      </c>
      <c r="B141" s="150" t="s">
        <v>1125</v>
      </c>
      <c r="C141" s="153" t="s">
        <v>1100</v>
      </c>
    </row>
    <row r="142" spans="1:3" x14ac:dyDescent="0.2">
      <c r="A142" s="154">
        <v>126</v>
      </c>
      <c r="B142" s="150" t="s">
        <v>1126</v>
      </c>
      <c r="C142" s="153" t="s">
        <v>1100</v>
      </c>
    </row>
    <row r="143" spans="1:3" x14ac:dyDescent="0.2">
      <c r="A143" s="154">
        <v>127</v>
      </c>
      <c r="B143" s="150" t="s">
        <v>1127</v>
      </c>
      <c r="C143" s="153" t="s">
        <v>1100</v>
      </c>
    </row>
    <row r="144" spans="1:3" x14ac:dyDescent="0.2">
      <c r="A144" s="154">
        <v>128</v>
      </c>
      <c r="B144" s="150" t="s">
        <v>1128</v>
      </c>
      <c r="C144" s="153" t="s">
        <v>1100</v>
      </c>
    </row>
    <row r="145" spans="1:3" x14ac:dyDescent="0.2">
      <c r="A145" s="154">
        <v>129</v>
      </c>
      <c r="B145" s="150" t="s">
        <v>1127</v>
      </c>
      <c r="C145" s="153" t="s">
        <v>1100</v>
      </c>
    </row>
    <row r="146" spans="1:3" x14ac:dyDescent="0.2">
      <c r="A146" s="154">
        <v>130</v>
      </c>
      <c r="B146" s="150" t="s">
        <v>1129</v>
      </c>
      <c r="C146" s="153" t="s">
        <v>1100</v>
      </c>
    </row>
    <row r="147" spans="1:3" x14ac:dyDescent="0.2">
      <c r="A147" s="154">
        <v>131</v>
      </c>
      <c r="B147" s="150" t="s">
        <v>1129</v>
      </c>
      <c r="C147" s="153" t="s">
        <v>1100</v>
      </c>
    </row>
    <row r="148" spans="1:3" x14ac:dyDescent="0.2">
      <c r="A148" s="154">
        <v>132</v>
      </c>
      <c r="B148" s="150" t="s">
        <v>1130</v>
      </c>
      <c r="C148" s="153" t="s">
        <v>1100</v>
      </c>
    </row>
    <row r="149" spans="1:3" x14ac:dyDescent="0.2">
      <c r="A149" s="154">
        <v>133</v>
      </c>
      <c r="B149" s="150" t="s">
        <v>1130</v>
      </c>
      <c r="C149" s="153" t="s">
        <v>1100</v>
      </c>
    </row>
    <row r="150" spans="1:3" x14ac:dyDescent="0.2">
      <c r="A150" s="154">
        <v>134</v>
      </c>
      <c r="B150" s="150" t="s">
        <v>1130</v>
      </c>
      <c r="C150" s="153" t="s">
        <v>1100</v>
      </c>
    </row>
    <row r="151" spans="1:3" x14ac:dyDescent="0.2">
      <c r="A151" s="154">
        <v>135</v>
      </c>
      <c r="B151" s="150" t="s">
        <v>1130</v>
      </c>
      <c r="C151" s="153" t="s">
        <v>1100</v>
      </c>
    </row>
    <row r="152" spans="1:3" x14ac:dyDescent="0.2">
      <c r="A152" s="154">
        <v>136</v>
      </c>
      <c r="B152" s="150" t="s">
        <v>1130</v>
      </c>
      <c r="C152" s="153" t="s">
        <v>1100</v>
      </c>
    </row>
    <row r="153" spans="1:3" x14ac:dyDescent="0.2">
      <c r="A153" s="154">
        <v>137</v>
      </c>
      <c r="B153" s="150" t="s">
        <v>1130</v>
      </c>
      <c r="C153" s="153" t="s">
        <v>1100</v>
      </c>
    </row>
    <row r="154" spans="1:3" x14ac:dyDescent="0.2">
      <c r="A154" s="154">
        <v>138</v>
      </c>
      <c r="B154" s="150" t="s">
        <v>1130</v>
      </c>
      <c r="C154" s="153" t="s">
        <v>1100</v>
      </c>
    </row>
    <row r="155" spans="1:3" x14ac:dyDescent="0.2">
      <c r="A155" s="154">
        <v>140</v>
      </c>
      <c r="B155" s="150" t="s">
        <v>1114</v>
      </c>
      <c r="C155" s="153" t="s">
        <v>1100</v>
      </c>
    </row>
    <row r="156" spans="1:3" x14ac:dyDescent="0.2">
      <c r="A156" s="154">
        <v>141</v>
      </c>
      <c r="B156" s="150" t="s">
        <v>1131</v>
      </c>
      <c r="C156" s="153" t="s">
        <v>1100</v>
      </c>
    </row>
    <row r="157" spans="1:3" x14ac:dyDescent="0.2">
      <c r="A157" s="154">
        <v>142</v>
      </c>
      <c r="B157" s="150" t="s">
        <v>1131</v>
      </c>
      <c r="C157" s="153" t="s">
        <v>1100</v>
      </c>
    </row>
    <row r="158" spans="1:3" x14ac:dyDescent="0.2">
      <c r="A158" s="154">
        <v>143</v>
      </c>
      <c r="B158" s="150" t="s">
        <v>1117</v>
      </c>
      <c r="C158" s="153" t="s">
        <v>1080</v>
      </c>
    </row>
    <row r="159" spans="1:3" x14ac:dyDescent="0.2">
      <c r="A159" s="154">
        <v>144</v>
      </c>
      <c r="B159" s="150" t="s">
        <v>1132</v>
      </c>
      <c r="C159" s="153" t="s">
        <v>1100</v>
      </c>
    </row>
    <row r="160" spans="1:3" x14ac:dyDescent="0.2">
      <c r="A160" s="154">
        <v>145</v>
      </c>
      <c r="B160" s="150" t="s">
        <v>1132</v>
      </c>
      <c r="C160" s="153" t="s">
        <v>1100</v>
      </c>
    </row>
    <row r="161" spans="1:3" x14ac:dyDescent="0.2">
      <c r="A161" s="154">
        <v>146</v>
      </c>
      <c r="B161" s="150" t="s">
        <v>1132</v>
      </c>
      <c r="C161" s="153" t="s">
        <v>1100</v>
      </c>
    </row>
    <row r="162" spans="1:3" x14ac:dyDescent="0.2">
      <c r="A162" s="154">
        <v>147</v>
      </c>
      <c r="B162" s="150" t="s">
        <v>1132</v>
      </c>
      <c r="C162" s="153" t="s">
        <v>1100</v>
      </c>
    </row>
    <row r="163" spans="1:3" x14ac:dyDescent="0.2">
      <c r="A163" s="154">
        <v>148</v>
      </c>
      <c r="B163" s="150" t="s">
        <v>1133</v>
      </c>
      <c r="C163" s="153" t="s">
        <v>1100</v>
      </c>
    </row>
    <row r="164" spans="1:3" x14ac:dyDescent="0.2">
      <c r="A164" s="154">
        <v>149</v>
      </c>
      <c r="B164" s="150" t="s">
        <v>1134</v>
      </c>
      <c r="C164" s="153" t="s">
        <v>1100</v>
      </c>
    </row>
    <row r="165" spans="1:3" x14ac:dyDescent="0.2">
      <c r="A165" s="154">
        <v>150</v>
      </c>
      <c r="B165" s="150" t="s">
        <v>1126</v>
      </c>
      <c r="C165" s="153" t="s">
        <v>1100</v>
      </c>
    </row>
    <row r="166" spans="1:3" x14ac:dyDescent="0.2">
      <c r="A166" s="154">
        <v>151</v>
      </c>
      <c r="B166" s="150" t="s">
        <v>1126</v>
      </c>
      <c r="C166" s="153" t="s">
        <v>1100</v>
      </c>
    </row>
    <row r="167" spans="1:3" x14ac:dyDescent="0.2">
      <c r="A167" s="154">
        <v>152</v>
      </c>
      <c r="B167" s="150" t="s">
        <v>1126</v>
      </c>
      <c r="C167" s="153" t="s">
        <v>1100</v>
      </c>
    </row>
    <row r="168" spans="1:3" x14ac:dyDescent="0.2">
      <c r="A168" s="154">
        <v>153</v>
      </c>
      <c r="B168" s="150" t="s">
        <v>1126</v>
      </c>
      <c r="C168" s="153" t="s">
        <v>1100</v>
      </c>
    </row>
    <row r="169" spans="1:3" x14ac:dyDescent="0.2">
      <c r="A169" s="154">
        <v>154</v>
      </c>
      <c r="B169" s="150" t="s">
        <v>1126</v>
      </c>
      <c r="C169" s="153" t="s">
        <v>1100</v>
      </c>
    </row>
    <row r="170" spans="1:3" x14ac:dyDescent="0.2">
      <c r="A170" s="154">
        <v>155</v>
      </c>
      <c r="B170" s="150" t="s">
        <v>1114</v>
      </c>
      <c r="C170" s="153" t="s">
        <v>1080</v>
      </c>
    </row>
    <row r="171" spans="1:3" x14ac:dyDescent="0.2">
      <c r="A171" s="154">
        <v>156</v>
      </c>
      <c r="B171" s="150" t="s">
        <v>1126</v>
      </c>
      <c r="C171" s="153" t="s">
        <v>1100</v>
      </c>
    </row>
    <row r="172" spans="1:3" x14ac:dyDescent="0.2">
      <c r="A172" s="154">
        <v>157</v>
      </c>
      <c r="B172" s="150" t="s">
        <v>1126</v>
      </c>
      <c r="C172" s="153" t="s">
        <v>1100</v>
      </c>
    </row>
    <row r="173" spans="1:3" x14ac:dyDescent="0.2">
      <c r="A173" s="154">
        <v>158</v>
      </c>
      <c r="B173" s="150" t="s">
        <v>1126</v>
      </c>
      <c r="C173" s="153" t="s">
        <v>1100</v>
      </c>
    </row>
    <row r="174" spans="1:3" x14ac:dyDescent="0.2">
      <c r="A174" s="154">
        <v>159</v>
      </c>
      <c r="B174" s="150" t="s">
        <v>1101</v>
      </c>
      <c r="C174" s="153" t="s">
        <v>1080</v>
      </c>
    </row>
    <row r="175" spans="1:3" x14ac:dyDescent="0.2">
      <c r="A175" s="154">
        <v>160</v>
      </c>
      <c r="B175" s="150" t="s">
        <v>1126</v>
      </c>
      <c r="C175" s="153" t="s">
        <v>1100</v>
      </c>
    </row>
    <row r="176" spans="1:3" x14ac:dyDescent="0.2">
      <c r="A176" s="154">
        <v>161</v>
      </c>
      <c r="B176" s="150" t="s">
        <v>1126</v>
      </c>
      <c r="C176" s="153" t="s">
        <v>1100</v>
      </c>
    </row>
    <row r="177" spans="1:3" x14ac:dyDescent="0.2">
      <c r="A177" s="154">
        <v>162</v>
      </c>
      <c r="B177" s="150" t="s">
        <v>1126</v>
      </c>
      <c r="C177" s="153" t="s">
        <v>1100</v>
      </c>
    </row>
    <row r="178" spans="1:3" x14ac:dyDescent="0.2">
      <c r="A178" s="154">
        <v>163</v>
      </c>
      <c r="B178" s="150" t="s">
        <v>1126</v>
      </c>
      <c r="C178" s="153" t="s">
        <v>1100</v>
      </c>
    </row>
    <row r="179" spans="1:3" x14ac:dyDescent="0.2">
      <c r="A179" s="154">
        <v>164</v>
      </c>
      <c r="B179" s="150" t="s">
        <v>1126</v>
      </c>
      <c r="C179" s="153" t="s">
        <v>1100</v>
      </c>
    </row>
    <row r="180" spans="1:3" x14ac:dyDescent="0.2">
      <c r="A180" s="154">
        <v>165</v>
      </c>
      <c r="B180" s="150" t="s">
        <v>1126</v>
      </c>
      <c r="C180" s="153" t="s">
        <v>1100</v>
      </c>
    </row>
    <row r="181" spans="1:3" x14ac:dyDescent="0.2">
      <c r="A181" s="154">
        <v>166</v>
      </c>
      <c r="B181" s="150" t="s">
        <v>1126</v>
      </c>
      <c r="C181" s="153" t="s">
        <v>1100</v>
      </c>
    </row>
    <row r="182" spans="1:3" x14ac:dyDescent="0.2">
      <c r="A182" s="154">
        <v>167</v>
      </c>
      <c r="B182" s="150" t="s">
        <v>1126</v>
      </c>
      <c r="C182" s="153" t="s">
        <v>1100</v>
      </c>
    </row>
    <row r="183" spans="1:3" x14ac:dyDescent="0.2">
      <c r="A183" s="154">
        <v>168</v>
      </c>
      <c r="B183" s="150" t="s">
        <v>1126</v>
      </c>
      <c r="C183" s="153" t="s">
        <v>1100</v>
      </c>
    </row>
    <row r="184" spans="1:3" x14ac:dyDescent="0.2">
      <c r="A184" s="154">
        <v>169</v>
      </c>
      <c r="B184" s="150" t="s">
        <v>1126</v>
      </c>
      <c r="C184" s="153" t="s">
        <v>1100</v>
      </c>
    </row>
    <row r="185" spans="1:3" x14ac:dyDescent="0.2">
      <c r="A185" s="154">
        <v>170</v>
      </c>
      <c r="B185" s="150" t="s">
        <v>1126</v>
      </c>
      <c r="C185" s="153" t="s">
        <v>1100</v>
      </c>
    </row>
    <row r="186" spans="1:3" x14ac:dyDescent="0.2">
      <c r="A186" s="154">
        <v>171</v>
      </c>
      <c r="B186" s="150" t="s">
        <v>1126</v>
      </c>
      <c r="C186" s="153" t="s">
        <v>1100</v>
      </c>
    </row>
    <row r="187" spans="1:3" x14ac:dyDescent="0.2">
      <c r="A187" s="154">
        <v>172</v>
      </c>
      <c r="B187" s="150" t="s">
        <v>1126</v>
      </c>
      <c r="C187" s="153" t="s">
        <v>1100</v>
      </c>
    </row>
    <row r="188" spans="1:3" x14ac:dyDescent="0.2">
      <c r="A188" s="154">
        <v>173</v>
      </c>
      <c r="B188" s="150" t="s">
        <v>1126</v>
      </c>
      <c r="C188" s="153" t="s">
        <v>1100</v>
      </c>
    </row>
    <row r="189" spans="1:3" x14ac:dyDescent="0.2">
      <c r="A189" s="154">
        <v>174</v>
      </c>
      <c r="B189" s="150" t="s">
        <v>1126</v>
      </c>
      <c r="C189" s="153" t="s">
        <v>1100</v>
      </c>
    </row>
    <row r="190" spans="1:3" x14ac:dyDescent="0.2">
      <c r="A190" s="154">
        <v>175</v>
      </c>
      <c r="B190" s="150" t="s">
        <v>1126</v>
      </c>
      <c r="C190" s="153" t="s">
        <v>1100</v>
      </c>
    </row>
    <row r="191" spans="1:3" x14ac:dyDescent="0.2">
      <c r="A191" s="154">
        <v>176</v>
      </c>
      <c r="B191" s="150" t="s">
        <v>1126</v>
      </c>
      <c r="C191" s="153" t="s">
        <v>1100</v>
      </c>
    </row>
    <row r="192" spans="1:3" x14ac:dyDescent="0.2">
      <c r="A192" s="154">
        <v>177</v>
      </c>
      <c r="B192" s="150" t="s">
        <v>1126</v>
      </c>
      <c r="C192" s="153" t="s">
        <v>1100</v>
      </c>
    </row>
    <row r="193" spans="1:3" x14ac:dyDescent="0.2">
      <c r="A193" s="154">
        <v>178</v>
      </c>
      <c r="B193" s="150" t="s">
        <v>1135</v>
      </c>
      <c r="C193" s="153" t="s">
        <v>1100</v>
      </c>
    </row>
    <row r="194" spans="1:3" x14ac:dyDescent="0.2">
      <c r="A194" s="154">
        <v>179</v>
      </c>
      <c r="B194" s="150" t="s">
        <v>1126</v>
      </c>
      <c r="C194" s="153" t="s">
        <v>1100</v>
      </c>
    </row>
    <row r="195" spans="1:3" x14ac:dyDescent="0.2">
      <c r="A195" s="154">
        <v>180</v>
      </c>
      <c r="B195" s="150" t="s">
        <v>1126</v>
      </c>
      <c r="C195" s="153" t="s">
        <v>1100</v>
      </c>
    </row>
    <row r="196" spans="1:3" x14ac:dyDescent="0.2">
      <c r="A196" s="154">
        <v>181</v>
      </c>
      <c r="B196" s="150" t="s">
        <v>1126</v>
      </c>
      <c r="C196" s="153" t="s">
        <v>1100</v>
      </c>
    </row>
    <row r="197" spans="1:3" x14ac:dyDescent="0.2">
      <c r="A197" s="154">
        <v>182</v>
      </c>
      <c r="B197" s="150" t="s">
        <v>1126</v>
      </c>
      <c r="C197" s="153" t="s">
        <v>1100</v>
      </c>
    </row>
    <row r="198" spans="1:3" x14ac:dyDescent="0.2">
      <c r="A198" s="154">
        <v>183</v>
      </c>
      <c r="B198" s="150" t="s">
        <v>1126</v>
      </c>
      <c r="C198" s="153" t="s">
        <v>1100</v>
      </c>
    </row>
    <row r="199" spans="1:3" x14ac:dyDescent="0.2">
      <c r="A199" s="154">
        <v>184</v>
      </c>
      <c r="B199" s="150" t="s">
        <v>1126</v>
      </c>
      <c r="C199" s="153" t="s">
        <v>1100</v>
      </c>
    </row>
    <row r="200" spans="1:3" x14ac:dyDescent="0.2">
      <c r="A200" s="154">
        <v>185</v>
      </c>
      <c r="B200" s="150" t="s">
        <v>1126</v>
      </c>
      <c r="C200" s="153" t="s">
        <v>1100</v>
      </c>
    </row>
    <row r="201" spans="1:3" x14ac:dyDescent="0.2">
      <c r="A201" s="154">
        <v>186</v>
      </c>
      <c r="B201" s="150" t="s">
        <v>1126</v>
      </c>
      <c r="C201" s="153" t="s">
        <v>1100</v>
      </c>
    </row>
    <row r="202" spans="1:3" x14ac:dyDescent="0.2">
      <c r="A202" s="154">
        <v>187</v>
      </c>
      <c r="B202" s="150" t="s">
        <v>1126</v>
      </c>
      <c r="C202" s="153" t="s">
        <v>1100</v>
      </c>
    </row>
    <row r="203" spans="1:3" x14ac:dyDescent="0.2">
      <c r="A203" s="154">
        <v>188</v>
      </c>
      <c r="B203" s="150" t="s">
        <v>1126</v>
      </c>
      <c r="C203" s="153" t="s">
        <v>1100</v>
      </c>
    </row>
    <row r="204" spans="1:3" x14ac:dyDescent="0.2">
      <c r="A204" s="154">
        <v>189</v>
      </c>
      <c r="B204" s="150" t="s">
        <v>1126</v>
      </c>
      <c r="C204" s="153" t="s">
        <v>1080</v>
      </c>
    </row>
    <row r="205" spans="1:3" x14ac:dyDescent="0.2">
      <c r="A205" s="154">
        <v>190</v>
      </c>
      <c r="B205" s="150" t="s">
        <v>1126</v>
      </c>
      <c r="C205" s="153" t="s">
        <v>1080</v>
      </c>
    </row>
    <row r="206" spans="1:3" x14ac:dyDescent="0.2">
      <c r="A206" s="154">
        <v>191</v>
      </c>
      <c r="B206" s="150" t="s">
        <v>1126</v>
      </c>
      <c r="C206" s="153" t="s">
        <v>1080</v>
      </c>
    </row>
    <row r="207" spans="1:3" x14ac:dyDescent="0.2">
      <c r="A207" s="154">
        <v>192</v>
      </c>
      <c r="B207" s="150" t="s">
        <v>1126</v>
      </c>
      <c r="C207" s="153" t="s">
        <v>1080</v>
      </c>
    </row>
    <row r="208" spans="1:3" x14ac:dyDescent="0.2">
      <c r="A208" s="154">
        <v>193</v>
      </c>
      <c r="B208" s="150" t="s">
        <v>1126</v>
      </c>
      <c r="C208" s="153" t="s">
        <v>1080</v>
      </c>
    </row>
    <row r="209" spans="1:3" x14ac:dyDescent="0.2">
      <c r="A209" s="154">
        <v>194</v>
      </c>
      <c r="B209" s="150" t="s">
        <v>1126</v>
      </c>
      <c r="C209" s="153" t="s">
        <v>1080</v>
      </c>
    </row>
    <row r="210" spans="1:3" x14ac:dyDescent="0.2">
      <c r="A210" s="154">
        <v>195</v>
      </c>
      <c r="B210" s="150" t="s">
        <v>1126</v>
      </c>
      <c r="C210" s="153" t="s">
        <v>1080</v>
      </c>
    </row>
    <row r="211" spans="1:3" x14ac:dyDescent="0.2">
      <c r="A211" s="154">
        <v>196</v>
      </c>
      <c r="B211" s="150" t="s">
        <v>1126</v>
      </c>
      <c r="C211" s="153" t="s">
        <v>1080</v>
      </c>
    </row>
    <row r="212" spans="1:3" x14ac:dyDescent="0.2">
      <c r="A212" s="154">
        <v>197</v>
      </c>
      <c r="B212" s="150" t="s">
        <v>1126</v>
      </c>
      <c r="C212" s="153" t="s">
        <v>1080</v>
      </c>
    </row>
    <row r="213" spans="1:3" x14ac:dyDescent="0.2">
      <c r="A213" s="154">
        <v>198</v>
      </c>
      <c r="B213" s="150" t="s">
        <v>1126</v>
      </c>
      <c r="C213" s="153" t="s">
        <v>1080</v>
      </c>
    </row>
    <row r="214" spans="1:3" x14ac:dyDescent="0.2">
      <c r="A214" s="154">
        <v>199</v>
      </c>
      <c r="B214" s="150" t="s">
        <v>1126</v>
      </c>
      <c r="C214" s="153" t="s">
        <v>1080</v>
      </c>
    </row>
    <row r="215" spans="1:3" x14ac:dyDescent="0.2">
      <c r="A215" s="154">
        <v>201</v>
      </c>
      <c r="B215" s="150" t="s">
        <v>1126</v>
      </c>
      <c r="C215" s="153" t="s">
        <v>1080</v>
      </c>
    </row>
    <row r="216" spans="1:3" x14ac:dyDescent="0.2">
      <c r="A216" s="154">
        <v>202</v>
      </c>
      <c r="B216" s="150" t="s">
        <v>1126</v>
      </c>
      <c r="C216" s="153" t="s">
        <v>1080</v>
      </c>
    </row>
    <row r="217" spans="1:3" x14ac:dyDescent="0.2">
      <c r="A217" s="154">
        <v>203</v>
      </c>
      <c r="B217" s="150" t="s">
        <v>1126</v>
      </c>
      <c r="C217" s="153" t="s">
        <v>1080</v>
      </c>
    </row>
    <row r="218" spans="1:3" x14ac:dyDescent="0.2">
      <c r="A218" s="154">
        <v>204</v>
      </c>
      <c r="B218" s="150" t="s">
        <v>1126</v>
      </c>
      <c r="C218" s="153" t="s">
        <v>1080</v>
      </c>
    </row>
    <row r="219" spans="1:3" x14ac:dyDescent="0.2">
      <c r="A219" s="154">
        <v>205</v>
      </c>
      <c r="B219" s="150" t="s">
        <v>1126</v>
      </c>
      <c r="C219" s="153" t="s">
        <v>1080</v>
      </c>
    </row>
    <row r="220" spans="1:3" x14ac:dyDescent="0.2">
      <c r="A220" s="154">
        <v>206</v>
      </c>
      <c r="B220" s="150" t="s">
        <v>1126</v>
      </c>
      <c r="C220" s="153" t="s">
        <v>1080</v>
      </c>
    </row>
    <row r="221" spans="1:3" x14ac:dyDescent="0.2">
      <c r="A221" s="154">
        <v>207</v>
      </c>
      <c r="B221" s="150" t="s">
        <v>1126</v>
      </c>
      <c r="C221" s="153" t="s">
        <v>1080</v>
      </c>
    </row>
    <row r="222" spans="1:3" x14ac:dyDescent="0.2">
      <c r="A222" s="154">
        <v>208</v>
      </c>
      <c r="B222" s="150" t="s">
        <v>1126</v>
      </c>
      <c r="C222" s="153" t="s">
        <v>1080</v>
      </c>
    </row>
    <row r="223" spans="1:3" x14ac:dyDescent="0.2">
      <c r="A223" s="154">
        <v>209</v>
      </c>
      <c r="B223" s="150" t="s">
        <v>1126</v>
      </c>
      <c r="C223" s="153" t="s">
        <v>1100</v>
      </c>
    </row>
    <row r="224" spans="1:3" x14ac:dyDescent="0.2">
      <c r="A224" s="154">
        <v>210</v>
      </c>
      <c r="B224" s="150" t="s">
        <v>1126</v>
      </c>
      <c r="C224" s="153" t="s">
        <v>1100</v>
      </c>
    </row>
    <row r="225" spans="1:3" x14ac:dyDescent="0.2">
      <c r="A225" s="154">
        <v>211</v>
      </c>
      <c r="B225" s="150" t="s">
        <v>1126</v>
      </c>
      <c r="C225" s="153" t="s">
        <v>1100</v>
      </c>
    </row>
    <row r="226" spans="1:3" x14ac:dyDescent="0.2">
      <c r="A226" s="154">
        <v>212</v>
      </c>
      <c r="B226" s="150" t="s">
        <v>1126</v>
      </c>
      <c r="C226" s="153" t="s">
        <v>1100</v>
      </c>
    </row>
    <row r="227" spans="1:3" x14ac:dyDescent="0.2">
      <c r="A227" s="154">
        <v>213</v>
      </c>
      <c r="B227" s="150" t="s">
        <v>1126</v>
      </c>
      <c r="C227" s="153" t="s">
        <v>1100</v>
      </c>
    </row>
    <row r="228" spans="1:3" x14ac:dyDescent="0.2">
      <c r="A228" s="154">
        <v>214</v>
      </c>
      <c r="B228" s="150" t="s">
        <v>1126</v>
      </c>
      <c r="C228" s="153" t="s">
        <v>1100</v>
      </c>
    </row>
    <row r="229" spans="1:3" x14ac:dyDescent="0.2">
      <c r="A229" s="154">
        <v>215</v>
      </c>
      <c r="B229" s="150" t="s">
        <v>1126</v>
      </c>
      <c r="C229" s="153" t="s">
        <v>1100</v>
      </c>
    </row>
    <row r="230" spans="1:3" x14ac:dyDescent="0.2">
      <c r="A230" s="154">
        <v>216</v>
      </c>
      <c r="B230" s="150" t="s">
        <v>1126</v>
      </c>
      <c r="C230" s="153" t="s">
        <v>1100</v>
      </c>
    </row>
    <row r="231" spans="1:3" x14ac:dyDescent="0.2">
      <c r="A231" s="154">
        <v>217</v>
      </c>
      <c r="B231" s="150" t="s">
        <v>1126</v>
      </c>
      <c r="C231" s="153" t="s">
        <v>1100</v>
      </c>
    </row>
    <row r="232" spans="1:3" x14ac:dyDescent="0.2">
      <c r="A232" s="154">
        <v>218</v>
      </c>
      <c r="B232" s="150" t="s">
        <v>1126</v>
      </c>
      <c r="C232" s="153" t="s">
        <v>1100</v>
      </c>
    </row>
    <row r="233" spans="1:3" x14ac:dyDescent="0.2">
      <c r="A233" s="154">
        <v>219</v>
      </c>
      <c r="B233" s="150" t="s">
        <v>1126</v>
      </c>
      <c r="C233" s="153" t="s">
        <v>1100</v>
      </c>
    </row>
    <row r="234" spans="1:3" x14ac:dyDescent="0.2">
      <c r="A234" s="154">
        <v>220</v>
      </c>
      <c r="B234" s="150" t="s">
        <v>1126</v>
      </c>
      <c r="C234" s="153" t="s">
        <v>1100</v>
      </c>
    </row>
    <row r="235" spans="1:3" x14ac:dyDescent="0.2">
      <c r="A235" s="154">
        <v>221</v>
      </c>
      <c r="B235" s="150" t="s">
        <v>1126</v>
      </c>
      <c r="C235" s="153" t="s">
        <v>1100</v>
      </c>
    </row>
    <row r="236" spans="1:3" x14ac:dyDescent="0.2">
      <c r="A236" s="154">
        <v>222</v>
      </c>
      <c r="B236" s="150" t="s">
        <v>1126</v>
      </c>
      <c r="C236" s="153" t="s">
        <v>1100</v>
      </c>
    </row>
    <row r="237" spans="1:3" x14ac:dyDescent="0.2">
      <c r="A237" s="154">
        <v>223</v>
      </c>
      <c r="B237" s="150" t="s">
        <v>1126</v>
      </c>
      <c r="C237" s="153" t="s">
        <v>1100</v>
      </c>
    </row>
    <row r="238" spans="1:3" x14ac:dyDescent="0.2">
      <c r="A238" s="154">
        <v>224</v>
      </c>
      <c r="B238" s="150" t="s">
        <v>1126</v>
      </c>
      <c r="C238" s="153" t="s">
        <v>1100</v>
      </c>
    </row>
    <row r="239" spans="1:3" x14ac:dyDescent="0.2">
      <c r="A239" s="154">
        <v>225</v>
      </c>
      <c r="B239" s="150" t="s">
        <v>1126</v>
      </c>
      <c r="C239" s="153" t="s">
        <v>1100</v>
      </c>
    </row>
    <row r="240" spans="1:3" x14ac:dyDescent="0.2">
      <c r="A240" s="154">
        <v>226</v>
      </c>
      <c r="B240" s="150" t="s">
        <v>1126</v>
      </c>
      <c r="C240" s="153" t="s">
        <v>1100</v>
      </c>
    </row>
    <row r="241" spans="1:3" x14ac:dyDescent="0.2">
      <c r="A241" s="154">
        <v>227</v>
      </c>
      <c r="B241" s="150" t="s">
        <v>1126</v>
      </c>
      <c r="C241" s="153" t="s">
        <v>1100</v>
      </c>
    </row>
    <row r="242" spans="1:3" x14ac:dyDescent="0.2">
      <c r="A242" s="154">
        <v>228</v>
      </c>
      <c r="B242" s="150" t="s">
        <v>1136</v>
      </c>
      <c r="C242" s="153" t="s">
        <v>1080</v>
      </c>
    </row>
    <row r="243" spans="1:3" x14ac:dyDescent="0.2">
      <c r="A243" s="154">
        <v>229</v>
      </c>
      <c r="B243" s="150" t="s">
        <v>1136</v>
      </c>
      <c r="C243" s="153" t="s">
        <v>1080</v>
      </c>
    </row>
    <row r="244" spans="1:3" x14ac:dyDescent="0.2">
      <c r="A244" s="154">
        <v>230</v>
      </c>
      <c r="B244" s="150" t="s">
        <v>1126</v>
      </c>
      <c r="C244" s="153" t="s">
        <v>1080</v>
      </c>
    </row>
    <row r="245" spans="1:3" x14ac:dyDescent="0.2">
      <c r="A245" s="154">
        <v>231</v>
      </c>
      <c r="B245" s="150" t="s">
        <v>1114</v>
      </c>
      <c r="C245" s="153" t="s">
        <v>1100</v>
      </c>
    </row>
    <row r="246" spans="1:3" x14ac:dyDescent="0.2">
      <c r="A246" s="154">
        <v>233</v>
      </c>
      <c r="B246" s="150" t="s">
        <v>1114</v>
      </c>
      <c r="C246" s="153" t="s">
        <v>1100</v>
      </c>
    </row>
    <row r="247" spans="1:3" x14ac:dyDescent="0.2">
      <c r="A247" s="154">
        <v>234</v>
      </c>
      <c r="B247" s="150" t="s">
        <v>1114</v>
      </c>
      <c r="C247" s="153" t="s">
        <v>1100</v>
      </c>
    </row>
    <row r="248" spans="1:3" x14ac:dyDescent="0.2">
      <c r="A248" s="154">
        <v>235</v>
      </c>
      <c r="B248" s="150" t="s">
        <v>1114</v>
      </c>
      <c r="C248" s="153" t="s">
        <v>1100</v>
      </c>
    </row>
    <row r="249" spans="1:3" x14ac:dyDescent="0.2">
      <c r="A249" s="154">
        <v>236</v>
      </c>
      <c r="B249" s="150" t="s">
        <v>1114</v>
      </c>
      <c r="C249" s="153" t="s">
        <v>1100</v>
      </c>
    </row>
    <row r="250" spans="1:3" x14ac:dyDescent="0.2">
      <c r="A250" s="154">
        <v>237</v>
      </c>
      <c r="B250" s="150" t="s">
        <v>1114</v>
      </c>
      <c r="C250" s="153" t="s">
        <v>1100</v>
      </c>
    </row>
    <row r="251" spans="1:3" x14ac:dyDescent="0.2">
      <c r="A251" s="154">
        <v>238</v>
      </c>
      <c r="B251" s="150" t="s">
        <v>1126</v>
      </c>
      <c r="C251" s="153" t="s">
        <v>1100</v>
      </c>
    </row>
    <row r="252" spans="1:3" x14ac:dyDescent="0.2">
      <c r="A252" s="154">
        <v>241</v>
      </c>
      <c r="B252" s="150" t="s">
        <v>1137</v>
      </c>
      <c r="C252" s="153" t="s">
        <v>1100</v>
      </c>
    </row>
    <row r="253" spans="1:3" x14ac:dyDescent="0.2">
      <c r="A253" s="154">
        <v>242</v>
      </c>
      <c r="B253" s="150" t="s">
        <v>1138</v>
      </c>
      <c r="C253" s="153" t="s">
        <v>1100</v>
      </c>
    </row>
    <row r="254" spans="1:3" x14ac:dyDescent="0.2">
      <c r="A254" s="154">
        <v>243</v>
      </c>
      <c r="B254" s="150" t="s">
        <v>1102</v>
      </c>
      <c r="C254" s="153" t="s">
        <v>1100</v>
      </c>
    </row>
    <row r="255" spans="1:3" x14ac:dyDescent="0.2">
      <c r="A255" s="154">
        <v>244</v>
      </c>
      <c r="B255" s="150" t="s">
        <v>1126</v>
      </c>
      <c r="C255" s="153" t="s">
        <v>1100</v>
      </c>
    </row>
    <row r="256" spans="1:3" x14ac:dyDescent="0.2">
      <c r="A256" s="154">
        <v>245</v>
      </c>
      <c r="B256" s="150" t="s">
        <v>1138</v>
      </c>
      <c r="C256" s="153" t="s">
        <v>1100</v>
      </c>
    </row>
    <row r="257" spans="1:3" x14ac:dyDescent="0.2">
      <c r="A257" s="154">
        <v>246</v>
      </c>
      <c r="B257" s="150" t="s">
        <v>1139</v>
      </c>
      <c r="C257" s="153" t="s">
        <v>1100</v>
      </c>
    </row>
    <row r="258" spans="1:3" x14ac:dyDescent="0.2">
      <c r="A258" s="154">
        <v>247</v>
      </c>
      <c r="B258" s="150" t="s">
        <v>1138</v>
      </c>
      <c r="C258" s="153" t="s">
        <v>1100</v>
      </c>
    </row>
    <row r="259" spans="1:3" x14ac:dyDescent="0.2">
      <c r="A259" s="154">
        <v>248</v>
      </c>
      <c r="B259" s="150" t="s">
        <v>1126</v>
      </c>
      <c r="C259" s="153" t="s">
        <v>1100</v>
      </c>
    </row>
    <row r="260" spans="1:3" x14ac:dyDescent="0.2">
      <c r="A260" s="154">
        <v>249</v>
      </c>
      <c r="B260" s="150" t="s">
        <v>1138</v>
      </c>
      <c r="C260" s="153" t="s">
        <v>1100</v>
      </c>
    </row>
    <row r="261" spans="1:3" x14ac:dyDescent="0.2">
      <c r="A261" s="154">
        <v>250</v>
      </c>
      <c r="B261" s="150" t="s">
        <v>1140</v>
      </c>
      <c r="C261" s="153" t="s">
        <v>1080</v>
      </c>
    </row>
    <row r="262" spans="1:3" x14ac:dyDescent="0.2">
      <c r="A262" s="154">
        <v>251</v>
      </c>
      <c r="B262" s="150" t="s">
        <v>1140</v>
      </c>
      <c r="C262" s="153" t="s">
        <v>1080</v>
      </c>
    </row>
    <row r="263" spans="1:3" x14ac:dyDescent="0.2">
      <c r="A263" s="154">
        <v>252</v>
      </c>
      <c r="B263" s="150" t="s">
        <v>1140</v>
      </c>
      <c r="C263" s="153" t="s">
        <v>1080</v>
      </c>
    </row>
    <row r="264" spans="1:3" x14ac:dyDescent="0.2">
      <c r="A264" s="154">
        <v>253</v>
      </c>
      <c r="B264" s="150" t="s">
        <v>1140</v>
      </c>
      <c r="C264" s="153" t="s">
        <v>1080</v>
      </c>
    </row>
    <row r="265" spans="1:3" x14ac:dyDescent="0.2">
      <c r="A265" s="154">
        <v>254</v>
      </c>
      <c r="B265" s="150" t="s">
        <v>1141</v>
      </c>
      <c r="C265" s="153" t="s">
        <v>1100</v>
      </c>
    </row>
    <row r="266" spans="1:3" x14ac:dyDescent="0.2">
      <c r="A266" s="154">
        <v>255</v>
      </c>
      <c r="B266" s="150" t="s">
        <v>1142</v>
      </c>
      <c r="C266" s="153" t="s">
        <v>1100</v>
      </c>
    </row>
    <row r="267" spans="1:3" x14ac:dyDescent="0.2">
      <c r="A267" s="154">
        <v>257</v>
      </c>
      <c r="B267" s="150" t="s">
        <v>1143</v>
      </c>
      <c r="C267" s="153" t="s">
        <v>1100</v>
      </c>
    </row>
    <row r="268" spans="1:3" x14ac:dyDescent="0.2">
      <c r="A268" s="154">
        <v>258</v>
      </c>
      <c r="B268" s="150" t="s">
        <v>1144</v>
      </c>
      <c r="C268" s="153" t="s">
        <v>1100</v>
      </c>
    </row>
    <row r="269" spans="1:3" x14ac:dyDescent="0.2">
      <c r="A269" s="154">
        <v>259</v>
      </c>
      <c r="B269" s="150" t="s">
        <v>1145</v>
      </c>
      <c r="C269" s="153" t="s">
        <v>1100</v>
      </c>
    </row>
    <row r="270" spans="1:3" x14ac:dyDescent="0.2">
      <c r="A270" s="154">
        <v>260</v>
      </c>
      <c r="B270" s="150" t="s">
        <v>1144</v>
      </c>
      <c r="C270" s="153" t="s">
        <v>1080</v>
      </c>
    </row>
    <row r="271" spans="1:3" x14ac:dyDescent="0.2">
      <c r="A271" s="154">
        <v>261</v>
      </c>
      <c r="B271" s="150" t="s">
        <v>1144</v>
      </c>
      <c r="C271" s="153" t="s">
        <v>1100</v>
      </c>
    </row>
    <row r="272" spans="1:3" x14ac:dyDescent="0.2">
      <c r="A272" s="154">
        <v>262</v>
      </c>
      <c r="B272" s="150" t="s">
        <v>1144</v>
      </c>
      <c r="C272" s="153" t="s">
        <v>1100</v>
      </c>
    </row>
    <row r="273" spans="1:3" x14ac:dyDescent="0.2">
      <c r="A273" s="154">
        <v>263</v>
      </c>
      <c r="B273" s="150" t="s">
        <v>1144</v>
      </c>
      <c r="C273" s="153" t="s">
        <v>1100</v>
      </c>
    </row>
    <row r="274" spans="1:3" x14ac:dyDescent="0.2">
      <c r="A274" s="154">
        <v>264</v>
      </c>
      <c r="B274" s="150" t="s">
        <v>1144</v>
      </c>
      <c r="C274" s="153" t="s">
        <v>1100</v>
      </c>
    </row>
    <row r="275" spans="1:3" x14ac:dyDescent="0.2">
      <c r="A275" s="154">
        <v>265</v>
      </c>
      <c r="B275" s="150" t="s">
        <v>1146</v>
      </c>
      <c r="C275" s="153" t="s">
        <v>1080</v>
      </c>
    </row>
    <row r="276" spans="1:3" x14ac:dyDescent="0.2">
      <c r="A276" s="154">
        <v>266</v>
      </c>
      <c r="B276" s="150" t="s">
        <v>1146</v>
      </c>
      <c r="C276" s="153" t="s">
        <v>1080</v>
      </c>
    </row>
    <row r="277" spans="1:3" x14ac:dyDescent="0.2">
      <c r="A277" s="154">
        <v>267</v>
      </c>
      <c r="B277" s="150" t="s">
        <v>1146</v>
      </c>
      <c r="C277" s="153" t="s">
        <v>1080</v>
      </c>
    </row>
    <row r="278" spans="1:3" x14ac:dyDescent="0.2">
      <c r="A278" s="154">
        <v>268</v>
      </c>
      <c r="B278" s="150" t="s">
        <v>1146</v>
      </c>
      <c r="C278" s="153" t="s">
        <v>1080</v>
      </c>
    </row>
    <row r="279" spans="1:3" x14ac:dyDescent="0.2">
      <c r="A279" s="154">
        <v>269</v>
      </c>
      <c r="B279" s="150" t="s">
        <v>1146</v>
      </c>
      <c r="C279" s="153" t="s">
        <v>1080</v>
      </c>
    </row>
    <row r="280" spans="1:3" x14ac:dyDescent="0.2">
      <c r="A280" s="154">
        <v>270</v>
      </c>
      <c r="B280" s="150" t="s">
        <v>1146</v>
      </c>
      <c r="C280" s="153" t="s">
        <v>1080</v>
      </c>
    </row>
    <row r="281" spans="1:3" x14ac:dyDescent="0.2">
      <c r="A281" s="154">
        <v>271</v>
      </c>
      <c r="B281" s="150" t="s">
        <v>1146</v>
      </c>
      <c r="C281" s="153" t="s">
        <v>1080</v>
      </c>
    </row>
    <row r="282" spans="1:3" x14ac:dyDescent="0.2">
      <c r="A282" s="154">
        <v>272</v>
      </c>
      <c r="B282" s="150" t="s">
        <v>1146</v>
      </c>
      <c r="C282" s="153" t="s">
        <v>1080</v>
      </c>
    </row>
    <row r="283" spans="1:3" x14ac:dyDescent="0.2">
      <c r="A283" s="154">
        <v>273</v>
      </c>
      <c r="B283" s="150" t="s">
        <v>1146</v>
      </c>
      <c r="C283" s="153" t="s">
        <v>1080</v>
      </c>
    </row>
    <row r="284" spans="1:3" x14ac:dyDescent="0.2">
      <c r="A284" s="154">
        <v>274</v>
      </c>
      <c r="B284" s="150" t="s">
        <v>1146</v>
      </c>
      <c r="C284" s="153" t="s">
        <v>1080</v>
      </c>
    </row>
    <row r="285" spans="1:3" x14ac:dyDescent="0.2">
      <c r="A285" s="154">
        <v>276</v>
      </c>
      <c r="B285" s="150" t="s">
        <v>1146</v>
      </c>
      <c r="C285" s="153" t="s">
        <v>1080</v>
      </c>
    </row>
    <row r="286" spans="1:3" x14ac:dyDescent="0.2">
      <c r="A286" s="154">
        <v>277</v>
      </c>
      <c r="B286" s="150" t="s">
        <v>1147</v>
      </c>
      <c r="C286" s="153" t="s">
        <v>1080</v>
      </c>
    </row>
    <row r="287" spans="1:3" x14ac:dyDescent="0.2">
      <c r="A287" s="154">
        <v>278</v>
      </c>
      <c r="B287" s="150" t="s">
        <v>1148</v>
      </c>
      <c r="C287" s="153" t="s">
        <v>1080</v>
      </c>
    </row>
    <row r="288" spans="1:3" x14ac:dyDescent="0.2">
      <c r="A288" s="154">
        <v>279</v>
      </c>
      <c r="B288" s="150" t="s">
        <v>1149</v>
      </c>
      <c r="C288" s="153" t="s">
        <v>1080</v>
      </c>
    </row>
    <row r="289" spans="1:3" x14ac:dyDescent="0.2">
      <c r="A289" s="154">
        <v>280</v>
      </c>
      <c r="B289" s="150" t="s">
        <v>1150</v>
      </c>
      <c r="C289" s="153" t="s">
        <v>1080</v>
      </c>
    </row>
    <row r="290" spans="1:3" x14ac:dyDescent="0.2">
      <c r="A290" s="154">
        <v>281</v>
      </c>
      <c r="B290" s="150" t="s">
        <v>1151</v>
      </c>
      <c r="C290" s="153" t="s">
        <v>1100</v>
      </c>
    </row>
    <row r="291" spans="1:3" x14ac:dyDescent="0.2">
      <c r="A291" s="154">
        <v>283</v>
      </c>
      <c r="B291" s="150" t="s">
        <v>1152</v>
      </c>
      <c r="C291" s="153" t="s">
        <v>1100</v>
      </c>
    </row>
    <row r="292" spans="1:3" x14ac:dyDescent="0.2">
      <c r="A292" s="154">
        <v>284</v>
      </c>
      <c r="B292" s="150" t="s">
        <v>1093</v>
      </c>
      <c r="C292" s="153" t="s">
        <v>1080</v>
      </c>
    </row>
    <row r="293" spans="1:3" x14ac:dyDescent="0.2">
      <c r="A293" s="154">
        <v>285</v>
      </c>
      <c r="B293" s="150" t="s">
        <v>1093</v>
      </c>
      <c r="C293" s="153" t="s">
        <v>1080</v>
      </c>
    </row>
    <row r="294" spans="1:3" x14ac:dyDescent="0.2">
      <c r="A294" s="154">
        <v>286</v>
      </c>
      <c r="B294" s="150" t="s">
        <v>1153</v>
      </c>
      <c r="C294" s="153" t="s">
        <v>1080</v>
      </c>
    </row>
    <row r="295" spans="1:3" x14ac:dyDescent="0.2">
      <c r="A295" s="154">
        <v>287</v>
      </c>
      <c r="B295" s="150" t="s">
        <v>1154</v>
      </c>
      <c r="C295" s="153" t="s">
        <v>1080</v>
      </c>
    </row>
    <row r="296" spans="1:3" x14ac:dyDescent="0.2">
      <c r="A296" s="154">
        <v>288</v>
      </c>
      <c r="B296" s="150" t="s">
        <v>1155</v>
      </c>
      <c r="C296" s="153" t="s">
        <v>1080</v>
      </c>
    </row>
    <row r="297" spans="1:3" x14ac:dyDescent="0.2">
      <c r="A297" s="154">
        <v>289</v>
      </c>
      <c r="B297" s="150" t="s">
        <v>1155</v>
      </c>
      <c r="C297" s="153" t="s">
        <v>1080</v>
      </c>
    </row>
    <row r="298" spans="1:3" x14ac:dyDescent="0.2">
      <c r="A298" s="154">
        <v>290</v>
      </c>
      <c r="B298" s="150" t="s">
        <v>1155</v>
      </c>
      <c r="C298" s="153" t="s">
        <v>1080</v>
      </c>
    </row>
    <row r="299" spans="1:3" x14ac:dyDescent="0.2">
      <c r="A299" s="154">
        <v>291</v>
      </c>
      <c r="B299" s="150" t="s">
        <v>1155</v>
      </c>
      <c r="C299" s="153" t="s">
        <v>1080</v>
      </c>
    </row>
    <row r="300" spans="1:3" x14ac:dyDescent="0.2">
      <c r="A300" s="154">
        <v>292</v>
      </c>
      <c r="B300" s="150" t="s">
        <v>1155</v>
      </c>
      <c r="C300" s="153" t="s">
        <v>1080</v>
      </c>
    </row>
    <row r="301" spans="1:3" x14ac:dyDescent="0.2">
      <c r="A301" s="154">
        <v>297</v>
      </c>
      <c r="B301" s="150" t="s">
        <v>1155</v>
      </c>
      <c r="C301" s="153" t="s">
        <v>1080</v>
      </c>
    </row>
    <row r="302" spans="1:3" x14ac:dyDescent="0.2">
      <c r="A302" s="154">
        <v>298</v>
      </c>
      <c r="B302" s="150" t="s">
        <v>1155</v>
      </c>
      <c r="C302" s="153" t="s">
        <v>1080</v>
      </c>
    </row>
    <row r="303" spans="1:3" x14ac:dyDescent="0.2">
      <c r="A303" s="154">
        <v>299</v>
      </c>
      <c r="B303" s="150" t="s">
        <v>1155</v>
      </c>
      <c r="C303" s="153" t="s">
        <v>1080</v>
      </c>
    </row>
    <row r="304" spans="1:3" x14ac:dyDescent="0.2">
      <c r="A304" s="154">
        <v>300</v>
      </c>
      <c r="B304" s="150" t="s">
        <v>1156</v>
      </c>
      <c r="C304" s="153" t="s">
        <v>1100</v>
      </c>
    </row>
    <row r="305" spans="1:3" x14ac:dyDescent="0.2">
      <c r="A305" s="154">
        <v>301</v>
      </c>
      <c r="B305" s="150" t="s">
        <v>1157</v>
      </c>
      <c r="C305" s="153" t="s">
        <v>1100</v>
      </c>
    </row>
    <row r="306" spans="1:3" x14ac:dyDescent="0.2">
      <c r="A306" s="154">
        <v>302</v>
      </c>
      <c r="B306" s="150" t="s">
        <v>1158</v>
      </c>
      <c r="C306" s="153" t="s">
        <v>1100</v>
      </c>
    </row>
    <row r="307" spans="1:3" x14ac:dyDescent="0.2">
      <c r="A307" s="154">
        <v>303</v>
      </c>
      <c r="B307" s="150" t="s">
        <v>1155</v>
      </c>
      <c r="C307" s="153" t="s">
        <v>1080</v>
      </c>
    </row>
    <row r="308" spans="1:3" x14ac:dyDescent="0.2">
      <c r="A308" s="154">
        <v>304</v>
      </c>
      <c r="B308" s="150" t="s">
        <v>1155</v>
      </c>
      <c r="C308" s="153" t="s">
        <v>1080</v>
      </c>
    </row>
    <row r="309" spans="1:3" x14ac:dyDescent="0.2">
      <c r="A309" s="154">
        <v>305</v>
      </c>
      <c r="B309" s="150" t="s">
        <v>1159</v>
      </c>
      <c r="C309" s="153" t="s">
        <v>1100</v>
      </c>
    </row>
    <row r="310" spans="1:3" x14ac:dyDescent="0.2">
      <c r="A310" s="154">
        <v>306</v>
      </c>
      <c r="B310" s="150" t="s">
        <v>1159</v>
      </c>
      <c r="C310" s="153" t="s">
        <v>1100</v>
      </c>
    </row>
    <row r="311" spans="1:3" x14ac:dyDescent="0.2">
      <c r="A311" s="154">
        <v>307</v>
      </c>
      <c r="B311" s="150" t="s">
        <v>1159</v>
      </c>
      <c r="C311" s="153" t="s">
        <v>1100</v>
      </c>
    </row>
    <row r="312" spans="1:3" x14ac:dyDescent="0.2">
      <c r="A312" s="154">
        <v>308</v>
      </c>
      <c r="B312" s="150" t="s">
        <v>1159</v>
      </c>
      <c r="C312" s="153" t="s">
        <v>1100</v>
      </c>
    </row>
    <row r="313" spans="1:3" x14ac:dyDescent="0.2">
      <c r="A313" s="154">
        <v>309</v>
      </c>
      <c r="B313" s="150" t="s">
        <v>1160</v>
      </c>
      <c r="C313" s="153" t="s">
        <v>1100</v>
      </c>
    </row>
    <row r="314" spans="1:3" x14ac:dyDescent="0.2">
      <c r="A314" s="154">
        <v>310</v>
      </c>
      <c r="B314" s="150" t="s">
        <v>1161</v>
      </c>
      <c r="C314" s="153" t="s">
        <v>1100</v>
      </c>
    </row>
    <row r="315" spans="1:3" x14ac:dyDescent="0.2">
      <c r="A315" s="154">
        <v>312</v>
      </c>
      <c r="B315" s="150" t="s">
        <v>1162</v>
      </c>
      <c r="C315" s="153" t="s">
        <v>1100</v>
      </c>
    </row>
    <row r="316" spans="1:3" x14ac:dyDescent="0.2">
      <c r="A316" s="154">
        <v>313</v>
      </c>
      <c r="B316" s="150" t="s">
        <v>1163</v>
      </c>
      <c r="C316" s="153" t="s">
        <v>1080</v>
      </c>
    </row>
    <row r="317" spans="1:3" x14ac:dyDescent="0.2">
      <c r="A317" s="154">
        <v>314</v>
      </c>
      <c r="B317" s="150" t="s">
        <v>1164</v>
      </c>
      <c r="C317" s="153" t="s">
        <v>1080</v>
      </c>
    </row>
    <row r="318" spans="1:3" x14ac:dyDescent="0.2">
      <c r="A318" s="154">
        <v>315</v>
      </c>
      <c r="B318" s="150" t="s">
        <v>1165</v>
      </c>
      <c r="C318" s="153" t="s">
        <v>1080</v>
      </c>
    </row>
    <row r="319" spans="1:3" x14ac:dyDescent="0.2">
      <c r="A319" s="154">
        <v>316</v>
      </c>
      <c r="B319" s="150" t="s">
        <v>1166</v>
      </c>
      <c r="C319" s="153" t="s">
        <v>1100</v>
      </c>
    </row>
    <row r="320" spans="1:3" x14ac:dyDescent="0.2">
      <c r="A320" s="154">
        <v>317</v>
      </c>
      <c r="B320" s="150" t="s">
        <v>1166</v>
      </c>
      <c r="C320" s="153" t="s">
        <v>1100</v>
      </c>
    </row>
    <row r="321" spans="1:3" x14ac:dyDescent="0.2">
      <c r="A321" s="154">
        <v>318</v>
      </c>
      <c r="B321" s="150" t="s">
        <v>1166</v>
      </c>
      <c r="C321" s="153" t="s">
        <v>1100</v>
      </c>
    </row>
    <row r="322" spans="1:3" x14ac:dyDescent="0.2">
      <c r="A322" s="154">
        <v>319</v>
      </c>
      <c r="B322" s="150" t="s">
        <v>1167</v>
      </c>
      <c r="C322" s="153" t="s">
        <v>1100</v>
      </c>
    </row>
    <row r="323" spans="1:3" x14ac:dyDescent="0.2">
      <c r="A323" s="154">
        <v>320</v>
      </c>
      <c r="B323" s="150" t="s">
        <v>1166</v>
      </c>
      <c r="C323" s="153" t="s">
        <v>1100</v>
      </c>
    </row>
    <row r="324" spans="1:3" x14ac:dyDescent="0.2">
      <c r="A324" s="154">
        <v>321</v>
      </c>
      <c r="B324" s="150" t="s">
        <v>1166</v>
      </c>
      <c r="C324" s="153" t="s">
        <v>1100</v>
      </c>
    </row>
    <row r="325" spans="1:3" x14ac:dyDescent="0.2">
      <c r="A325" s="154">
        <v>322</v>
      </c>
      <c r="B325" s="150" t="s">
        <v>1166</v>
      </c>
      <c r="C325" s="153" t="s">
        <v>1100</v>
      </c>
    </row>
    <row r="326" spans="1:3" x14ac:dyDescent="0.2">
      <c r="A326" s="154">
        <v>323</v>
      </c>
      <c r="B326" s="150" t="s">
        <v>1166</v>
      </c>
      <c r="C326" s="153" t="s">
        <v>1100</v>
      </c>
    </row>
    <row r="327" spans="1:3" x14ac:dyDescent="0.2">
      <c r="A327" s="154">
        <v>324</v>
      </c>
      <c r="B327" s="150" t="s">
        <v>1168</v>
      </c>
      <c r="C327" s="153" t="s">
        <v>1100</v>
      </c>
    </row>
    <row r="328" spans="1:3" x14ac:dyDescent="0.2">
      <c r="A328" s="154">
        <v>325</v>
      </c>
      <c r="B328" s="150" t="s">
        <v>1169</v>
      </c>
      <c r="C328" s="153" t="s">
        <v>1100</v>
      </c>
    </row>
    <row r="329" spans="1:3" x14ac:dyDescent="0.2">
      <c r="A329" s="154">
        <v>326</v>
      </c>
      <c r="B329" s="150" t="s">
        <v>1169</v>
      </c>
      <c r="C329" s="153" t="s">
        <v>1100</v>
      </c>
    </row>
    <row r="330" spans="1:3" x14ac:dyDescent="0.2">
      <c r="A330" s="154">
        <v>327</v>
      </c>
      <c r="B330" s="150" t="s">
        <v>1169</v>
      </c>
      <c r="C330" s="153" t="s">
        <v>1100</v>
      </c>
    </row>
    <row r="331" spans="1:3" x14ac:dyDescent="0.2">
      <c r="A331" s="154">
        <v>328</v>
      </c>
      <c r="B331" s="150" t="s">
        <v>1169</v>
      </c>
      <c r="C331" s="153" t="s">
        <v>1100</v>
      </c>
    </row>
    <row r="332" spans="1:3" x14ac:dyDescent="0.2">
      <c r="A332" s="154">
        <v>329</v>
      </c>
      <c r="B332" s="150" t="s">
        <v>1169</v>
      </c>
      <c r="C332" s="153" t="s">
        <v>1100</v>
      </c>
    </row>
    <row r="333" spans="1:3" x14ac:dyDescent="0.2">
      <c r="A333" s="154">
        <v>330</v>
      </c>
      <c r="B333" s="150" t="s">
        <v>1169</v>
      </c>
      <c r="C333" s="153" t="s">
        <v>1100</v>
      </c>
    </row>
    <row r="334" spans="1:3" x14ac:dyDescent="0.2">
      <c r="A334" s="154">
        <v>331</v>
      </c>
      <c r="B334" s="150" t="s">
        <v>1169</v>
      </c>
      <c r="C334" s="153" t="s">
        <v>1100</v>
      </c>
    </row>
    <row r="335" spans="1:3" x14ac:dyDescent="0.2">
      <c r="A335" s="154">
        <v>332</v>
      </c>
      <c r="B335" s="150" t="s">
        <v>1169</v>
      </c>
      <c r="C335" s="153" t="s">
        <v>1080</v>
      </c>
    </row>
    <row r="336" spans="1:3" x14ac:dyDescent="0.2">
      <c r="A336" s="154">
        <v>334</v>
      </c>
      <c r="B336" s="150" t="s">
        <v>1170</v>
      </c>
      <c r="C336" s="153" t="s">
        <v>1100</v>
      </c>
    </row>
    <row r="337" spans="1:3" x14ac:dyDescent="0.2">
      <c r="A337" s="154">
        <v>335</v>
      </c>
      <c r="B337" s="150" t="s">
        <v>1171</v>
      </c>
      <c r="C337" s="153" t="s">
        <v>1100</v>
      </c>
    </row>
    <row r="338" spans="1:3" x14ac:dyDescent="0.2">
      <c r="A338" s="154">
        <v>336</v>
      </c>
      <c r="B338" s="150" t="s">
        <v>1172</v>
      </c>
      <c r="C338" s="153" t="s">
        <v>1080</v>
      </c>
    </row>
    <row r="339" spans="1:3" x14ac:dyDescent="0.2">
      <c r="A339" s="154">
        <v>337</v>
      </c>
      <c r="B339" s="150" t="s">
        <v>1172</v>
      </c>
      <c r="C339" s="153" t="s">
        <v>1080</v>
      </c>
    </row>
    <row r="340" spans="1:3" x14ac:dyDescent="0.2">
      <c r="A340" s="154">
        <v>338</v>
      </c>
      <c r="B340" s="150" t="s">
        <v>1173</v>
      </c>
      <c r="C340" s="153" t="s">
        <v>1100</v>
      </c>
    </row>
    <row r="341" spans="1:3" x14ac:dyDescent="0.2">
      <c r="A341" s="154">
        <v>339</v>
      </c>
      <c r="B341" s="150" t="s">
        <v>1174</v>
      </c>
      <c r="C341" s="153" t="s">
        <v>1080</v>
      </c>
    </row>
    <row r="342" spans="1:3" x14ac:dyDescent="0.2">
      <c r="A342" s="154">
        <v>340</v>
      </c>
      <c r="B342" s="150" t="s">
        <v>1174</v>
      </c>
      <c r="C342" s="153" t="s">
        <v>1080</v>
      </c>
    </row>
    <row r="343" spans="1:3" x14ac:dyDescent="0.2">
      <c r="A343" s="154">
        <v>341</v>
      </c>
      <c r="B343" s="150" t="s">
        <v>1174</v>
      </c>
      <c r="C343" s="153" t="s">
        <v>1080</v>
      </c>
    </row>
    <row r="344" spans="1:3" x14ac:dyDescent="0.2">
      <c r="A344" s="154">
        <v>342</v>
      </c>
      <c r="B344" s="150" t="s">
        <v>1175</v>
      </c>
      <c r="C344" s="153" t="s">
        <v>1100</v>
      </c>
    </row>
    <row r="345" spans="1:3" x14ac:dyDescent="0.2">
      <c r="A345" s="154">
        <v>343</v>
      </c>
      <c r="B345" s="150" t="s">
        <v>1176</v>
      </c>
      <c r="C345" s="153" t="s">
        <v>1100</v>
      </c>
    </row>
    <row r="346" spans="1:3" x14ac:dyDescent="0.2">
      <c r="A346" s="154">
        <v>344</v>
      </c>
      <c r="B346" s="150" t="s">
        <v>1177</v>
      </c>
      <c r="C346" s="153" t="s">
        <v>1100</v>
      </c>
    </row>
    <row r="347" spans="1:3" x14ac:dyDescent="0.2">
      <c r="A347" s="154">
        <v>344</v>
      </c>
      <c r="B347" s="150" t="s">
        <v>1177</v>
      </c>
      <c r="C347" s="153" t="s">
        <v>1080</v>
      </c>
    </row>
    <row r="348" spans="1:3" x14ac:dyDescent="0.2">
      <c r="A348" s="154">
        <v>345</v>
      </c>
      <c r="B348" s="150" t="s">
        <v>1178</v>
      </c>
      <c r="C348" s="153" t="s">
        <v>1100</v>
      </c>
    </row>
    <row r="349" spans="1:3" x14ac:dyDescent="0.2">
      <c r="A349" s="154">
        <v>346</v>
      </c>
      <c r="B349" s="150" t="s">
        <v>1179</v>
      </c>
      <c r="C349" s="153" t="s">
        <v>1080</v>
      </c>
    </row>
    <row r="350" spans="1:3" x14ac:dyDescent="0.2">
      <c r="A350" s="154">
        <v>347</v>
      </c>
      <c r="B350" s="150" t="s">
        <v>1180</v>
      </c>
      <c r="C350" s="153" t="s">
        <v>1080</v>
      </c>
    </row>
    <row r="351" spans="1:3" x14ac:dyDescent="0.2">
      <c r="A351" s="154">
        <v>348</v>
      </c>
      <c r="B351" s="150" t="s">
        <v>1180</v>
      </c>
      <c r="C351" s="153" t="s">
        <v>1080</v>
      </c>
    </row>
    <row r="352" spans="1:3" x14ac:dyDescent="0.2">
      <c r="A352" s="154">
        <v>349</v>
      </c>
      <c r="B352" s="150" t="s">
        <v>1126</v>
      </c>
      <c r="C352" s="153" t="s">
        <v>1100</v>
      </c>
    </row>
    <row r="353" spans="1:3" x14ac:dyDescent="0.2">
      <c r="A353" s="154">
        <v>350</v>
      </c>
      <c r="B353" s="150" t="s">
        <v>1181</v>
      </c>
      <c r="C353" s="153" t="s">
        <v>1080</v>
      </c>
    </row>
    <row r="354" spans="1:3" x14ac:dyDescent="0.2">
      <c r="A354" s="154">
        <v>351</v>
      </c>
      <c r="B354" s="150" t="s">
        <v>1182</v>
      </c>
      <c r="C354" s="153" t="s">
        <v>1100</v>
      </c>
    </row>
    <row r="355" spans="1:3" x14ac:dyDescent="0.2">
      <c r="A355" s="154">
        <v>352</v>
      </c>
      <c r="B355" s="150" t="s">
        <v>1183</v>
      </c>
      <c r="C355" s="153" t="s">
        <v>1100</v>
      </c>
    </row>
    <row r="356" spans="1:3" x14ac:dyDescent="0.2">
      <c r="A356" s="154">
        <v>353</v>
      </c>
      <c r="B356" s="150" t="s">
        <v>1184</v>
      </c>
      <c r="C356" s="153" t="s">
        <v>1100</v>
      </c>
    </row>
    <row r="357" spans="1:3" x14ac:dyDescent="0.2">
      <c r="A357" s="154">
        <v>354</v>
      </c>
      <c r="B357" s="150" t="s">
        <v>1101</v>
      </c>
      <c r="C357" s="153" t="s">
        <v>1080</v>
      </c>
    </row>
    <row r="358" spans="1:3" x14ac:dyDescent="0.2">
      <c r="A358" s="154">
        <v>355</v>
      </c>
      <c r="B358" s="150" t="s">
        <v>1185</v>
      </c>
      <c r="C358" s="153" t="s">
        <v>1100</v>
      </c>
    </row>
    <row r="359" spans="1:3" x14ac:dyDescent="0.2">
      <c r="A359" s="154">
        <v>357</v>
      </c>
      <c r="B359" s="150" t="s">
        <v>1186</v>
      </c>
      <c r="C359" s="153" t="s">
        <v>1080</v>
      </c>
    </row>
    <row r="360" spans="1:3" x14ac:dyDescent="0.2">
      <c r="A360" s="154">
        <v>358</v>
      </c>
      <c r="B360" s="150" t="s">
        <v>1186</v>
      </c>
      <c r="C360" s="153" t="s">
        <v>1080</v>
      </c>
    </row>
    <row r="361" spans="1:3" x14ac:dyDescent="0.2">
      <c r="A361" s="154">
        <v>359</v>
      </c>
      <c r="B361" s="150" t="s">
        <v>1186</v>
      </c>
      <c r="C361" s="153" t="s">
        <v>1080</v>
      </c>
    </row>
    <row r="362" spans="1:3" x14ac:dyDescent="0.2">
      <c r="A362" s="154">
        <v>360</v>
      </c>
      <c r="B362" s="150" t="s">
        <v>1186</v>
      </c>
      <c r="C362" s="153" t="s">
        <v>1080</v>
      </c>
    </row>
    <row r="363" spans="1:3" x14ac:dyDescent="0.2">
      <c r="A363" s="154">
        <v>361</v>
      </c>
      <c r="B363" s="150" t="s">
        <v>1186</v>
      </c>
      <c r="C363" s="153" t="s">
        <v>1080</v>
      </c>
    </row>
    <row r="364" spans="1:3" x14ac:dyDescent="0.2">
      <c r="A364" s="154">
        <v>362</v>
      </c>
      <c r="B364" s="150" t="s">
        <v>1186</v>
      </c>
      <c r="C364" s="153" t="s">
        <v>1080</v>
      </c>
    </row>
    <row r="365" spans="1:3" x14ac:dyDescent="0.2">
      <c r="A365" s="154">
        <v>363</v>
      </c>
      <c r="B365" s="150" t="s">
        <v>1186</v>
      </c>
      <c r="C365" s="153" t="s">
        <v>1080</v>
      </c>
    </row>
    <row r="366" spans="1:3" x14ac:dyDescent="0.2">
      <c r="A366" s="154">
        <v>364</v>
      </c>
      <c r="B366" s="150" t="s">
        <v>1186</v>
      </c>
      <c r="C366" s="153" t="s">
        <v>1080</v>
      </c>
    </row>
    <row r="367" spans="1:3" x14ac:dyDescent="0.2">
      <c r="A367" s="154">
        <v>365</v>
      </c>
      <c r="B367" s="150" t="s">
        <v>1186</v>
      </c>
      <c r="C367" s="153" t="s">
        <v>1080</v>
      </c>
    </row>
    <row r="368" spans="1:3" x14ac:dyDescent="0.2">
      <c r="A368" s="154">
        <v>366</v>
      </c>
      <c r="B368" s="150" t="s">
        <v>1186</v>
      </c>
      <c r="C368" s="153" t="s">
        <v>1080</v>
      </c>
    </row>
    <row r="369" spans="1:3" x14ac:dyDescent="0.2">
      <c r="A369" s="154">
        <v>367</v>
      </c>
      <c r="B369" s="150" t="s">
        <v>1186</v>
      </c>
      <c r="C369" s="153" t="s">
        <v>1080</v>
      </c>
    </row>
    <row r="370" spans="1:3" x14ac:dyDescent="0.2">
      <c r="A370" s="154">
        <v>368</v>
      </c>
      <c r="B370" s="150" t="s">
        <v>1186</v>
      </c>
      <c r="C370" s="153" t="s">
        <v>1080</v>
      </c>
    </row>
    <row r="371" spans="1:3" x14ac:dyDescent="0.2">
      <c r="A371" s="154">
        <v>369</v>
      </c>
      <c r="B371" s="150" t="s">
        <v>1186</v>
      </c>
      <c r="C371" s="153" t="s">
        <v>1080</v>
      </c>
    </row>
    <row r="372" spans="1:3" x14ac:dyDescent="0.2">
      <c r="A372" s="154">
        <v>370</v>
      </c>
      <c r="B372" s="150" t="s">
        <v>1186</v>
      </c>
      <c r="C372" s="153" t="s">
        <v>1080</v>
      </c>
    </row>
    <row r="373" spans="1:3" x14ac:dyDescent="0.2">
      <c r="A373" s="154">
        <v>371</v>
      </c>
      <c r="B373" s="150" t="s">
        <v>1186</v>
      </c>
      <c r="C373" s="153" t="s">
        <v>1080</v>
      </c>
    </row>
    <row r="374" spans="1:3" x14ac:dyDescent="0.2">
      <c r="A374" s="154">
        <v>372</v>
      </c>
      <c r="B374" s="150" t="s">
        <v>1166</v>
      </c>
      <c r="C374" s="153" t="s">
        <v>1100</v>
      </c>
    </row>
    <row r="375" spans="1:3" x14ac:dyDescent="0.2">
      <c r="A375" s="154">
        <v>373</v>
      </c>
      <c r="B375" s="150" t="s">
        <v>1114</v>
      </c>
      <c r="C375" s="153" t="s">
        <v>1100</v>
      </c>
    </row>
    <row r="376" spans="1:3" x14ac:dyDescent="0.2">
      <c r="A376" s="154">
        <v>374</v>
      </c>
      <c r="B376" s="150" t="s">
        <v>1114</v>
      </c>
      <c r="C376" s="153" t="s">
        <v>1100</v>
      </c>
    </row>
    <row r="377" spans="1:3" x14ac:dyDescent="0.2">
      <c r="A377" s="154">
        <v>375</v>
      </c>
      <c r="B377" s="150" t="s">
        <v>1114</v>
      </c>
      <c r="C377" s="153" t="s">
        <v>1100</v>
      </c>
    </row>
    <row r="378" spans="1:3" x14ac:dyDescent="0.2">
      <c r="A378" s="154">
        <v>376</v>
      </c>
      <c r="B378" s="150" t="s">
        <v>1114</v>
      </c>
      <c r="C378" s="153" t="s">
        <v>1100</v>
      </c>
    </row>
    <row r="379" spans="1:3" x14ac:dyDescent="0.2">
      <c r="A379" s="154">
        <v>377</v>
      </c>
      <c r="B379" s="150" t="s">
        <v>1114</v>
      </c>
      <c r="C379" s="153" t="s">
        <v>1100</v>
      </c>
    </row>
    <row r="380" spans="1:3" x14ac:dyDescent="0.2">
      <c r="A380" s="154">
        <v>378</v>
      </c>
      <c r="B380" s="150" t="s">
        <v>1114</v>
      </c>
      <c r="C380" s="153" t="s">
        <v>1100</v>
      </c>
    </row>
    <row r="381" spans="1:3" x14ac:dyDescent="0.2">
      <c r="A381" s="154">
        <v>380</v>
      </c>
      <c r="B381" s="150" t="s">
        <v>1114</v>
      </c>
      <c r="C381" s="153" t="s">
        <v>1100</v>
      </c>
    </row>
    <row r="382" spans="1:3" x14ac:dyDescent="0.2">
      <c r="A382" s="154">
        <v>381</v>
      </c>
      <c r="B382" s="150" t="s">
        <v>1114</v>
      </c>
      <c r="C382" s="153" t="s">
        <v>1100</v>
      </c>
    </row>
    <row r="383" spans="1:3" x14ac:dyDescent="0.2">
      <c r="A383" s="154">
        <v>382</v>
      </c>
      <c r="B383" s="150" t="s">
        <v>1114</v>
      </c>
      <c r="C383" s="153" t="s">
        <v>1100</v>
      </c>
    </row>
    <row r="384" spans="1:3" x14ac:dyDescent="0.2">
      <c r="A384" s="154">
        <v>384</v>
      </c>
      <c r="B384" s="150" t="s">
        <v>1126</v>
      </c>
      <c r="C384" s="153" t="s">
        <v>1100</v>
      </c>
    </row>
    <row r="385" spans="1:3" x14ac:dyDescent="0.2">
      <c r="A385" s="154">
        <v>385</v>
      </c>
      <c r="B385" s="150" t="s">
        <v>1114</v>
      </c>
      <c r="C385" s="153" t="s">
        <v>1080</v>
      </c>
    </row>
    <row r="386" spans="1:3" x14ac:dyDescent="0.2">
      <c r="A386" s="154">
        <v>386</v>
      </c>
      <c r="B386" s="150" t="s">
        <v>1093</v>
      </c>
      <c r="C386" s="153" t="s">
        <v>1080</v>
      </c>
    </row>
    <row r="387" spans="1:3" x14ac:dyDescent="0.2">
      <c r="A387" s="154">
        <v>387</v>
      </c>
      <c r="B387" s="150" t="s">
        <v>1119</v>
      </c>
      <c r="C387" s="153" t="s">
        <v>1080</v>
      </c>
    </row>
    <row r="388" spans="1:3" x14ac:dyDescent="0.2">
      <c r="A388" s="154">
        <v>388</v>
      </c>
      <c r="B388" s="150" t="s">
        <v>1114</v>
      </c>
      <c r="C388" s="153" t="s">
        <v>1080</v>
      </c>
    </row>
    <row r="389" spans="1:3" x14ac:dyDescent="0.2">
      <c r="A389" s="154">
        <v>389</v>
      </c>
      <c r="B389" s="150" t="s">
        <v>1105</v>
      </c>
      <c r="C389" s="153" t="s">
        <v>1080</v>
      </c>
    </row>
    <row r="390" spans="1:3" x14ac:dyDescent="0.2">
      <c r="A390" s="154">
        <v>390</v>
      </c>
      <c r="B390" s="150" t="s">
        <v>1114</v>
      </c>
      <c r="C390" s="153" t="s">
        <v>1100</v>
      </c>
    </row>
    <row r="391" spans="1:3" x14ac:dyDescent="0.2">
      <c r="A391" s="154">
        <v>391</v>
      </c>
      <c r="B391" s="150" t="s">
        <v>1187</v>
      </c>
      <c r="C391" s="153" t="s">
        <v>1080</v>
      </c>
    </row>
    <row r="392" spans="1:3" x14ac:dyDescent="0.2">
      <c r="A392" s="154">
        <v>392</v>
      </c>
      <c r="B392" s="150" t="s">
        <v>1188</v>
      </c>
      <c r="C392" s="153" t="s">
        <v>1100</v>
      </c>
    </row>
    <row r="393" spans="1:3" x14ac:dyDescent="0.2">
      <c r="A393" s="154">
        <v>393</v>
      </c>
      <c r="B393" s="150" t="s">
        <v>1189</v>
      </c>
      <c r="C393" s="153" t="s">
        <v>1100</v>
      </c>
    </row>
    <row r="394" spans="1:3" x14ac:dyDescent="0.2">
      <c r="A394" s="154">
        <v>394</v>
      </c>
      <c r="B394" s="150" t="s">
        <v>1145</v>
      </c>
      <c r="C394" s="153" t="s">
        <v>1100</v>
      </c>
    </row>
    <row r="395" spans="1:3" x14ac:dyDescent="0.2">
      <c r="A395" s="154">
        <v>395</v>
      </c>
      <c r="B395" s="150" t="s">
        <v>1190</v>
      </c>
      <c r="C395" s="153" t="s">
        <v>1100</v>
      </c>
    </row>
    <row r="396" spans="1:3" x14ac:dyDescent="0.2">
      <c r="A396" s="154">
        <v>396</v>
      </c>
      <c r="B396" s="150" t="s">
        <v>1124</v>
      </c>
      <c r="C396" s="153" t="s">
        <v>1100</v>
      </c>
    </row>
    <row r="397" spans="1:3" x14ac:dyDescent="0.2">
      <c r="A397" s="154">
        <v>397</v>
      </c>
      <c r="B397" s="150" t="s">
        <v>1191</v>
      </c>
      <c r="C397" s="153" t="s">
        <v>1100</v>
      </c>
    </row>
    <row r="398" spans="1:3" x14ac:dyDescent="0.2">
      <c r="A398" s="154">
        <v>398</v>
      </c>
      <c r="B398" s="150" t="s">
        <v>1192</v>
      </c>
      <c r="C398" s="153" t="s">
        <v>1100</v>
      </c>
    </row>
    <row r="399" spans="1:3" x14ac:dyDescent="0.2">
      <c r="A399" s="154">
        <v>399</v>
      </c>
      <c r="B399" s="150" t="s">
        <v>1193</v>
      </c>
      <c r="C399" s="153" t="s">
        <v>1080</v>
      </c>
    </row>
    <row r="400" spans="1:3" x14ac:dyDescent="0.2">
      <c r="A400" s="154">
        <v>400</v>
      </c>
      <c r="B400" s="150" t="s">
        <v>1144</v>
      </c>
      <c r="C400" s="153" t="s">
        <v>1100</v>
      </c>
    </row>
    <row r="401" spans="1:3" x14ac:dyDescent="0.2">
      <c r="A401" s="154">
        <v>401</v>
      </c>
      <c r="B401" s="150" t="s">
        <v>1194</v>
      </c>
      <c r="C401" s="153" t="s">
        <v>1080</v>
      </c>
    </row>
    <row r="402" spans="1:3" x14ac:dyDescent="0.2">
      <c r="A402" s="154">
        <v>403</v>
      </c>
      <c r="B402" s="150" t="s">
        <v>1099</v>
      </c>
      <c r="C402" s="153" t="s">
        <v>1100</v>
      </c>
    </row>
    <row r="403" spans="1:3" x14ac:dyDescent="0.2">
      <c r="A403" s="154">
        <v>404</v>
      </c>
      <c r="B403" s="150" t="s">
        <v>1195</v>
      </c>
      <c r="C403" s="153" t="s">
        <v>1100</v>
      </c>
    </row>
    <row r="404" spans="1:3" x14ac:dyDescent="0.2">
      <c r="A404" s="154">
        <v>405</v>
      </c>
      <c r="B404" s="150" t="s">
        <v>1196</v>
      </c>
      <c r="C404" s="153" t="s">
        <v>1080</v>
      </c>
    </row>
    <row r="405" spans="1:3" x14ac:dyDescent="0.2">
      <c r="A405" s="154">
        <v>406</v>
      </c>
      <c r="B405" s="150" t="s">
        <v>1197</v>
      </c>
      <c r="C405" s="153" t="s">
        <v>1080</v>
      </c>
    </row>
    <row r="406" spans="1:3" x14ac:dyDescent="0.2">
      <c r="A406" s="154">
        <v>407</v>
      </c>
      <c r="B406" s="150" t="s">
        <v>1198</v>
      </c>
      <c r="C406" s="153" t="s">
        <v>1080</v>
      </c>
    </row>
    <row r="407" spans="1:3" x14ac:dyDescent="0.2">
      <c r="A407" s="154">
        <v>408</v>
      </c>
      <c r="B407" s="150" t="s">
        <v>1199</v>
      </c>
      <c r="C407" s="153" t="s">
        <v>1080</v>
      </c>
    </row>
    <row r="408" spans="1:3" x14ac:dyDescent="0.2">
      <c r="A408" s="154">
        <v>409</v>
      </c>
      <c r="B408" s="150" t="s">
        <v>1200</v>
      </c>
      <c r="C408" s="153" t="s">
        <v>1080</v>
      </c>
    </row>
    <row r="409" spans="1:3" x14ac:dyDescent="0.2">
      <c r="A409" s="154">
        <v>410</v>
      </c>
      <c r="B409" s="150" t="s">
        <v>1201</v>
      </c>
      <c r="C409" s="153" t="s">
        <v>1080</v>
      </c>
    </row>
    <row r="410" spans="1:3" x14ac:dyDescent="0.2">
      <c r="A410" s="154">
        <v>411</v>
      </c>
      <c r="B410" s="150" t="s">
        <v>1202</v>
      </c>
      <c r="C410" s="153" t="s">
        <v>1080</v>
      </c>
    </row>
    <row r="411" spans="1:3" x14ac:dyDescent="0.2">
      <c r="A411" s="154">
        <v>412</v>
      </c>
      <c r="B411" s="150" t="s">
        <v>1203</v>
      </c>
      <c r="C411" s="153" t="s">
        <v>1080</v>
      </c>
    </row>
    <row r="412" spans="1:3" x14ac:dyDescent="0.2">
      <c r="A412" s="154">
        <v>413</v>
      </c>
      <c r="B412" s="150" t="s">
        <v>1204</v>
      </c>
      <c r="C412" s="153" t="s">
        <v>1080</v>
      </c>
    </row>
    <row r="413" spans="1:3" x14ac:dyDescent="0.2">
      <c r="A413" s="154">
        <v>414</v>
      </c>
      <c r="B413" s="150" t="s">
        <v>1205</v>
      </c>
      <c r="C413" s="153" t="s">
        <v>1080</v>
      </c>
    </row>
    <row r="414" spans="1:3" x14ac:dyDescent="0.2">
      <c r="A414" s="154">
        <v>415</v>
      </c>
      <c r="B414" s="150" t="s">
        <v>1206</v>
      </c>
      <c r="C414" s="153" t="s">
        <v>1080</v>
      </c>
    </row>
    <row r="415" spans="1:3" x14ac:dyDescent="0.2">
      <c r="A415" s="154">
        <v>416</v>
      </c>
      <c r="B415" s="150" t="s">
        <v>1207</v>
      </c>
      <c r="C415" s="153" t="s">
        <v>1080</v>
      </c>
    </row>
    <row r="416" spans="1:3" x14ac:dyDescent="0.2">
      <c r="A416" s="154">
        <v>417</v>
      </c>
      <c r="B416" s="150" t="s">
        <v>1208</v>
      </c>
      <c r="C416" s="153" t="s">
        <v>1080</v>
      </c>
    </row>
    <row r="417" spans="1:3" x14ac:dyDescent="0.2">
      <c r="A417" s="154">
        <v>418</v>
      </c>
      <c r="B417" s="150" t="s">
        <v>1209</v>
      </c>
      <c r="C417" s="153" t="s">
        <v>1080</v>
      </c>
    </row>
    <row r="418" spans="1:3" x14ac:dyDescent="0.2">
      <c r="A418" s="154">
        <v>419</v>
      </c>
      <c r="B418" s="150" t="s">
        <v>1210</v>
      </c>
      <c r="C418" s="153" t="s">
        <v>1080</v>
      </c>
    </row>
    <row r="419" spans="1:3" x14ac:dyDescent="0.2">
      <c r="A419" s="154">
        <v>420</v>
      </c>
      <c r="B419" s="150" t="s">
        <v>1211</v>
      </c>
      <c r="C419" s="153" t="s">
        <v>1080</v>
      </c>
    </row>
    <row r="420" spans="1:3" x14ac:dyDescent="0.2">
      <c r="A420" s="154">
        <v>421</v>
      </c>
      <c r="B420" s="150" t="s">
        <v>1212</v>
      </c>
      <c r="C420" s="153" t="s">
        <v>1080</v>
      </c>
    </row>
    <row r="421" spans="1:3" x14ac:dyDescent="0.2">
      <c r="A421" s="154">
        <v>422</v>
      </c>
      <c r="B421" s="150" t="s">
        <v>1213</v>
      </c>
      <c r="C421" s="153" t="s">
        <v>1080</v>
      </c>
    </row>
    <row r="422" spans="1:3" x14ac:dyDescent="0.2">
      <c r="A422" s="154">
        <v>423</v>
      </c>
      <c r="B422" s="150" t="s">
        <v>1214</v>
      </c>
      <c r="C422" s="153" t="s">
        <v>1080</v>
      </c>
    </row>
    <row r="423" spans="1:3" x14ac:dyDescent="0.2">
      <c r="A423" s="154">
        <v>424</v>
      </c>
      <c r="B423" s="150" t="s">
        <v>1215</v>
      </c>
      <c r="C423" s="153" t="s">
        <v>1080</v>
      </c>
    </row>
    <row r="424" spans="1:3" x14ac:dyDescent="0.2">
      <c r="A424" s="154">
        <v>425</v>
      </c>
      <c r="B424" s="150" t="s">
        <v>1216</v>
      </c>
      <c r="C424" s="153" t="s">
        <v>1100</v>
      </c>
    </row>
    <row r="425" spans="1:3" x14ac:dyDescent="0.2">
      <c r="A425" s="154">
        <v>426</v>
      </c>
      <c r="B425" s="150" t="s">
        <v>1126</v>
      </c>
      <c r="C425" s="153" t="s">
        <v>1100</v>
      </c>
    </row>
    <row r="426" spans="1:3" x14ac:dyDescent="0.2">
      <c r="A426" s="154">
        <v>427</v>
      </c>
      <c r="B426" s="150" t="s">
        <v>1217</v>
      </c>
      <c r="C426" s="153" t="s">
        <v>1100</v>
      </c>
    </row>
    <row r="427" spans="1:3" x14ac:dyDescent="0.2">
      <c r="A427" s="154">
        <v>428</v>
      </c>
      <c r="B427" s="150" t="s">
        <v>1218</v>
      </c>
      <c r="C427" s="153" t="s">
        <v>1219</v>
      </c>
    </row>
    <row r="428" spans="1:3" x14ac:dyDescent="0.2">
      <c r="A428" s="154">
        <v>429</v>
      </c>
      <c r="B428" s="150" t="s">
        <v>1220</v>
      </c>
      <c r="C428" s="153" t="s">
        <v>1219</v>
      </c>
    </row>
    <row r="429" spans="1:3" x14ac:dyDescent="0.2">
      <c r="A429" s="154">
        <v>430</v>
      </c>
      <c r="B429" s="150" t="s">
        <v>1221</v>
      </c>
      <c r="C429" s="153" t="s">
        <v>1219</v>
      </c>
    </row>
    <row r="430" spans="1:3" x14ac:dyDescent="0.2">
      <c r="A430" s="154">
        <v>431</v>
      </c>
      <c r="B430" s="150" t="s">
        <v>1222</v>
      </c>
      <c r="C430" s="153" t="s">
        <v>1219</v>
      </c>
    </row>
    <row r="431" spans="1:3" x14ac:dyDescent="0.2">
      <c r="A431" s="154">
        <v>432</v>
      </c>
      <c r="B431" s="150" t="s">
        <v>1126</v>
      </c>
      <c r="C431" s="153" t="s">
        <v>1100</v>
      </c>
    </row>
    <row r="432" spans="1:3" x14ac:dyDescent="0.2">
      <c r="A432" s="154">
        <v>434</v>
      </c>
      <c r="B432" s="150" t="s">
        <v>1223</v>
      </c>
      <c r="C432" s="153" t="s">
        <v>1080</v>
      </c>
    </row>
    <row r="433" spans="1:3" x14ac:dyDescent="0.2">
      <c r="A433" s="154">
        <v>435</v>
      </c>
      <c r="B433" s="150" t="s">
        <v>1224</v>
      </c>
      <c r="C433" s="153" t="s">
        <v>1100</v>
      </c>
    </row>
    <row r="434" spans="1:3" x14ac:dyDescent="0.2">
      <c r="A434" s="154">
        <v>436</v>
      </c>
      <c r="B434" s="150" t="s">
        <v>1225</v>
      </c>
      <c r="C434" s="153" t="s">
        <v>1100</v>
      </c>
    </row>
    <row r="435" spans="1:3" x14ac:dyDescent="0.2">
      <c r="A435" s="154">
        <v>437</v>
      </c>
      <c r="B435" s="150" t="s">
        <v>1226</v>
      </c>
      <c r="C435" s="153" t="s">
        <v>1100</v>
      </c>
    </row>
    <row r="436" spans="1:3" x14ac:dyDescent="0.2">
      <c r="A436" s="154">
        <v>439</v>
      </c>
      <c r="B436" s="150" t="s">
        <v>1227</v>
      </c>
      <c r="C436" s="153" t="s">
        <v>1100</v>
      </c>
    </row>
    <row r="437" spans="1:3" x14ac:dyDescent="0.2">
      <c r="A437" s="154">
        <v>440</v>
      </c>
      <c r="B437" s="150" t="s">
        <v>1228</v>
      </c>
      <c r="C437" s="153" t="s">
        <v>1100</v>
      </c>
    </row>
    <row r="438" spans="1:3" x14ac:dyDescent="0.2">
      <c r="A438" s="154">
        <v>441</v>
      </c>
      <c r="B438" s="150" t="s">
        <v>1130</v>
      </c>
      <c r="C438" s="153" t="s">
        <v>1100</v>
      </c>
    </row>
    <row r="439" spans="1:3" x14ac:dyDescent="0.2">
      <c r="A439" s="154">
        <v>442</v>
      </c>
      <c r="B439" s="150" t="s">
        <v>1126</v>
      </c>
      <c r="C439" s="153" t="s">
        <v>1080</v>
      </c>
    </row>
    <row r="440" spans="1:3" x14ac:dyDescent="0.2">
      <c r="A440" s="154">
        <v>443</v>
      </c>
      <c r="B440" s="150" t="s">
        <v>1166</v>
      </c>
      <c r="C440" s="153" t="s">
        <v>1100</v>
      </c>
    </row>
    <row r="441" spans="1:3" x14ac:dyDescent="0.2">
      <c r="A441" s="154">
        <v>444</v>
      </c>
      <c r="B441" s="150" t="s">
        <v>1169</v>
      </c>
      <c r="C441" s="153" t="s">
        <v>1100</v>
      </c>
    </row>
    <row r="442" spans="1:3" x14ac:dyDescent="0.2">
      <c r="A442" s="154">
        <v>444</v>
      </c>
      <c r="B442" s="150" t="s">
        <v>1169</v>
      </c>
      <c r="C442" s="153" t="s">
        <v>1080</v>
      </c>
    </row>
    <row r="443" spans="1:3" x14ac:dyDescent="0.2">
      <c r="A443" s="154">
        <v>445</v>
      </c>
      <c r="B443" s="150" t="s">
        <v>1229</v>
      </c>
      <c r="C443" s="153" t="s">
        <v>1100</v>
      </c>
    </row>
    <row r="444" spans="1:3" x14ac:dyDescent="0.2">
      <c r="A444" s="154">
        <v>446</v>
      </c>
      <c r="B444" s="150" t="s">
        <v>1229</v>
      </c>
      <c r="C444" s="153" t="s">
        <v>1100</v>
      </c>
    </row>
    <row r="445" spans="1:3" x14ac:dyDescent="0.2">
      <c r="A445" s="154">
        <v>447</v>
      </c>
      <c r="B445" s="150" t="s">
        <v>1140</v>
      </c>
      <c r="C445" s="153" t="s">
        <v>1100</v>
      </c>
    </row>
    <row r="446" spans="1:3" x14ac:dyDescent="0.2">
      <c r="A446" s="154">
        <v>448</v>
      </c>
      <c r="B446" s="150" t="s">
        <v>1140</v>
      </c>
      <c r="C446" s="153" t="s">
        <v>1100</v>
      </c>
    </row>
    <row r="447" spans="1:3" x14ac:dyDescent="0.2">
      <c r="A447" s="154">
        <v>449</v>
      </c>
      <c r="B447" s="150" t="s">
        <v>1140</v>
      </c>
      <c r="C447" s="153" t="s">
        <v>1100</v>
      </c>
    </row>
    <row r="448" spans="1:3" x14ac:dyDescent="0.2">
      <c r="A448" s="154">
        <v>450</v>
      </c>
      <c r="B448" s="150" t="s">
        <v>1140</v>
      </c>
      <c r="C448" s="153" t="s">
        <v>1100</v>
      </c>
    </row>
    <row r="449" spans="1:3" x14ac:dyDescent="0.2">
      <c r="A449" s="154">
        <v>451</v>
      </c>
      <c r="B449" s="150" t="s">
        <v>1140</v>
      </c>
      <c r="C449" s="153" t="s">
        <v>1100</v>
      </c>
    </row>
    <row r="450" spans="1:3" x14ac:dyDescent="0.2">
      <c r="A450" s="154">
        <v>452</v>
      </c>
      <c r="B450" s="150" t="s">
        <v>1140</v>
      </c>
      <c r="C450" s="153" t="s">
        <v>1100</v>
      </c>
    </row>
    <row r="451" spans="1:3" x14ac:dyDescent="0.2">
      <c r="A451" s="154">
        <v>453</v>
      </c>
      <c r="B451" s="150" t="s">
        <v>1140</v>
      </c>
      <c r="C451" s="153" t="s">
        <v>1100</v>
      </c>
    </row>
    <row r="452" spans="1:3" x14ac:dyDescent="0.2">
      <c r="A452" s="154">
        <v>454</v>
      </c>
      <c r="B452" s="150" t="s">
        <v>1140</v>
      </c>
      <c r="C452" s="153" t="s">
        <v>1100</v>
      </c>
    </row>
    <row r="453" spans="1:3" x14ac:dyDescent="0.2">
      <c r="A453" s="154">
        <v>455</v>
      </c>
      <c r="B453" s="150" t="s">
        <v>1140</v>
      </c>
      <c r="C453" s="153" t="s">
        <v>1100</v>
      </c>
    </row>
    <row r="454" spans="1:3" x14ac:dyDescent="0.2">
      <c r="A454" s="154">
        <v>456</v>
      </c>
      <c r="B454" s="150" t="s">
        <v>1140</v>
      </c>
      <c r="C454" s="153" t="s">
        <v>1100</v>
      </c>
    </row>
    <row r="455" spans="1:3" x14ac:dyDescent="0.2">
      <c r="A455" s="154">
        <v>459</v>
      </c>
      <c r="B455" s="150" t="s">
        <v>1140</v>
      </c>
      <c r="C455" s="153" t="s">
        <v>1100</v>
      </c>
    </row>
    <row r="456" spans="1:3" x14ac:dyDescent="0.2">
      <c r="A456" s="154">
        <v>460</v>
      </c>
      <c r="B456" s="150" t="s">
        <v>1230</v>
      </c>
      <c r="C456" s="153" t="s">
        <v>1080</v>
      </c>
    </row>
    <row r="457" spans="1:3" x14ac:dyDescent="0.2">
      <c r="A457" s="154">
        <v>461</v>
      </c>
      <c r="B457" s="150" t="s">
        <v>1230</v>
      </c>
      <c r="C457" s="153" t="s">
        <v>1080</v>
      </c>
    </row>
    <row r="458" spans="1:3" x14ac:dyDescent="0.2">
      <c r="A458" s="154">
        <v>462</v>
      </c>
      <c r="B458" s="150" t="s">
        <v>1231</v>
      </c>
      <c r="C458" s="153" t="s">
        <v>1080</v>
      </c>
    </row>
    <row r="459" spans="1:3" x14ac:dyDescent="0.2">
      <c r="A459" s="154">
        <v>463</v>
      </c>
      <c r="B459" s="150" t="s">
        <v>1232</v>
      </c>
      <c r="C459" s="153" t="s">
        <v>1080</v>
      </c>
    </row>
    <row r="460" spans="1:3" x14ac:dyDescent="0.2">
      <c r="A460" s="154">
        <v>464</v>
      </c>
      <c r="B460" s="150" t="s">
        <v>1233</v>
      </c>
      <c r="C460" s="153" t="s">
        <v>1100</v>
      </c>
    </row>
    <row r="461" spans="1:3" x14ac:dyDescent="0.2">
      <c r="A461" s="154">
        <v>465</v>
      </c>
      <c r="B461" s="150" t="s">
        <v>1234</v>
      </c>
      <c r="C461" s="153" t="s">
        <v>1100</v>
      </c>
    </row>
    <row r="462" spans="1:3" x14ac:dyDescent="0.2">
      <c r="A462" s="154">
        <v>466</v>
      </c>
      <c r="B462" s="150" t="s">
        <v>1235</v>
      </c>
      <c r="C462" s="153" t="s">
        <v>1100</v>
      </c>
    </row>
    <row r="463" spans="1:3" x14ac:dyDescent="0.2">
      <c r="A463" s="154">
        <v>467</v>
      </c>
      <c r="B463" s="150" t="s">
        <v>1235</v>
      </c>
      <c r="C463" s="153" t="s">
        <v>1100</v>
      </c>
    </row>
    <row r="464" spans="1:3" x14ac:dyDescent="0.2">
      <c r="A464" s="154">
        <v>468</v>
      </c>
      <c r="B464" s="150" t="s">
        <v>1235</v>
      </c>
      <c r="C464" s="153" t="s">
        <v>1100</v>
      </c>
    </row>
    <row r="465" spans="1:3" x14ac:dyDescent="0.2">
      <c r="A465" s="154">
        <v>469</v>
      </c>
      <c r="B465" s="150" t="s">
        <v>1235</v>
      </c>
      <c r="C465" s="153" t="s">
        <v>1100</v>
      </c>
    </row>
    <row r="466" spans="1:3" x14ac:dyDescent="0.2">
      <c r="A466" s="154">
        <v>470</v>
      </c>
      <c r="B466" s="150" t="s">
        <v>1235</v>
      </c>
      <c r="C466" s="153" t="s">
        <v>1100</v>
      </c>
    </row>
    <row r="467" spans="1:3" x14ac:dyDescent="0.2">
      <c r="A467" s="154">
        <v>473</v>
      </c>
      <c r="B467" s="150" t="s">
        <v>1236</v>
      </c>
      <c r="C467" s="153" t="s">
        <v>1100</v>
      </c>
    </row>
    <row r="468" spans="1:3" x14ac:dyDescent="0.2">
      <c r="A468" s="154">
        <v>474</v>
      </c>
      <c r="B468" s="150" t="s">
        <v>1237</v>
      </c>
      <c r="C468" s="153" t="s">
        <v>1080</v>
      </c>
    </row>
    <row r="469" spans="1:3" x14ac:dyDescent="0.2">
      <c r="A469" s="154">
        <v>475</v>
      </c>
      <c r="B469" s="150" t="s">
        <v>1238</v>
      </c>
      <c r="C469" s="153" t="s">
        <v>1100</v>
      </c>
    </row>
    <row r="470" spans="1:3" x14ac:dyDescent="0.2">
      <c r="A470" s="154">
        <v>476</v>
      </c>
      <c r="B470" s="150" t="s">
        <v>1239</v>
      </c>
      <c r="C470" s="153" t="s">
        <v>1080</v>
      </c>
    </row>
    <row r="471" spans="1:3" x14ac:dyDescent="0.2">
      <c r="A471" s="154">
        <v>477</v>
      </c>
      <c r="B471" s="150" t="s">
        <v>1239</v>
      </c>
      <c r="C471" s="153" t="s">
        <v>1080</v>
      </c>
    </row>
    <row r="472" spans="1:3" x14ac:dyDescent="0.2">
      <c r="A472" s="154">
        <v>478</v>
      </c>
      <c r="B472" s="150" t="s">
        <v>1169</v>
      </c>
      <c r="C472" s="153" t="s">
        <v>1100</v>
      </c>
    </row>
    <row r="473" spans="1:3" x14ac:dyDescent="0.2">
      <c r="A473" s="154">
        <v>479</v>
      </c>
      <c r="B473" s="150" t="s">
        <v>1227</v>
      </c>
      <c r="C473" s="153" t="s">
        <v>1100</v>
      </c>
    </row>
    <row r="474" spans="1:3" x14ac:dyDescent="0.2">
      <c r="A474" s="154">
        <v>480</v>
      </c>
      <c r="B474" s="150" t="s">
        <v>1227</v>
      </c>
      <c r="C474" s="153" t="s">
        <v>1100</v>
      </c>
    </row>
    <row r="475" spans="1:3" x14ac:dyDescent="0.2">
      <c r="A475" s="154">
        <v>481</v>
      </c>
      <c r="B475" s="150" t="s">
        <v>1227</v>
      </c>
      <c r="C475" s="153" t="s">
        <v>1100</v>
      </c>
    </row>
    <row r="476" spans="1:3" x14ac:dyDescent="0.2">
      <c r="A476" s="154">
        <v>482</v>
      </c>
      <c r="B476" s="150" t="s">
        <v>1240</v>
      </c>
      <c r="C476" s="153" t="s">
        <v>1241</v>
      </c>
    </row>
    <row r="477" spans="1:3" x14ac:dyDescent="0.2">
      <c r="A477" s="154">
        <v>483</v>
      </c>
      <c r="B477" s="150" t="s">
        <v>1242</v>
      </c>
      <c r="C477" s="153" t="s">
        <v>1241</v>
      </c>
    </row>
    <row r="478" spans="1:3" x14ac:dyDescent="0.2">
      <c r="A478" s="154">
        <v>484</v>
      </c>
      <c r="B478" s="150" t="s">
        <v>1243</v>
      </c>
      <c r="C478" s="153" t="s">
        <v>1241</v>
      </c>
    </row>
    <row r="479" spans="1:3" x14ac:dyDescent="0.2">
      <c r="A479" s="154">
        <v>485</v>
      </c>
      <c r="B479" s="150" t="s">
        <v>1244</v>
      </c>
      <c r="C479" s="153" t="s">
        <v>1241</v>
      </c>
    </row>
    <row r="480" spans="1:3" x14ac:dyDescent="0.2">
      <c r="A480" s="154">
        <v>486</v>
      </c>
      <c r="B480" s="150" t="s">
        <v>1245</v>
      </c>
      <c r="C480" s="153" t="s">
        <v>1241</v>
      </c>
    </row>
    <row r="481" spans="1:3" x14ac:dyDescent="0.2">
      <c r="A481" s="154">
        <v>487</v>
      </c>
      <c r="B481" s="150" t="s">
        <v>1246</v>
      </c>
      <c r="C481" s="153" t="s">
        <v>1241</v>
      </c>
    </row>
    <row r="482" spans="1:3" x14ac:dyDescent="0.2">
      <c r="A482" s="154">
        <v>488</v>
      </c>
      <c r="B482" s="150" t="s">
        <v>1247</v>
      </c>
      <c r="C482" s="153" t="s">
        <v>1241</v>
      </c>
    </row>
    <row r="483" spans="1:3" x14ac:dyDescent="0.2">
      <c r="A483" s="154">
        <v>489</v>
      </c>
      <c r="B483" s="150" t="s">
        <v>1248</v>
      </c>
      <c r="C483" s="153" t="s">
        <v>1241</v>
      </c>
    </row>
    <row r="484" spans="1:3" x14ac:dyDescent="0.2">
      <c r="A484" s="154">
        <v>490</v>
      </c>
      <c r="B484" s="150" t="s">
        <v>1249</v>
      </c>
      <c r="C484" s="153" t="s">
        <v>1241</v>
      </c>
    </row>
    <row r="485" spans="1:3" x14ac:dyDescent="0.2">
      <c r="A485" s="154">
        <v>491</v>
      </c>
      <c r="B485" s="150" t="s">
        <v>1250</v>
      </c>
      <c r="C485" s="153" t="s">
        <v>1241</v>
      </c>
    </row>
    <row r="486" spans="1:3" x14ac:dyDescent="0.2">
      <c r="A486" s="154">
        <v>492</v>
      </c>
      <c r="B486" s="150" t="s">
        <v>1251</v>
      </c>
      <c r="C486" s="153" t="s">
        <v>1241</v>
      </c>
    </row>
    <row r="487" spans="1:3" x14ac:dyDescent="0.2">
      <c r="A487" s="154">
        <v>493</v>
      </c>
      <c r="B487" s="150" t="s">
        <v>1252</v>
      </c>
      <c r="C487" s="153" t="s">
        <v>1241</v>
      </c>
    </row>
    <row r="488" spans="1:3" x14ac:dyDescent="0.2">
      <c r="A488" s="154">
        <v>494</v>
      </c>
      <c r="B488" s="150" t="s">
        <v>1253</v>
      </c>
      <c r="C488" s="153" t="s">
        <v>1241</v>
      </c>
    </row>
    <row r="489" spans="1:3" x14ac:dyDescent="0.2">
      <c r="A489" s="154">
        <v>495</v>
      </c>
      <c r="B489" s="150" t="s">
        <v>1254</v>
      </c>
      <c r="C489" s="153" t="s">
        <v>1241</v>
      </c>
    </row>
    <row r="490" spans="1:3" x14ac:dyDescent="0.2">
      <c r="A490" s="154">
        <v>496</v>
      </c>
      <c r="B490" s="150" t="s">
        <v>1255</v>
      </c>
      <c r="C490" s="153" t="s">
        <v>1241</v>
      </c>
    </row>
    <row r="491" spans="1:3" x14ac:dyDescent="0.2">
      <c r="A491" s="154">
        <v>497</v>
      </c>
      <c r="B491" s="150" t="s">
        <v>1256</v>
      </c>
      <c r="C491" s="153" t="s">
        <v>1241</v>
      </c>
    </row>
    <row r="492" spans="1:3" x14ac:dyDescent="0.2">
      <c r="A492" s="154">
        <v>498</v>
      </c>
      <c r="B492" s="150" t="s">
        <v>1257</v>
      </c>
      <c r="C492" s="153" t="s">
        <v>1241</v>
      </c>
    </row>
    <row r="493" spans="1:3" x14ac:dyDescent="0.2">
      <c r="A493" s="154">
        <v>701</v>
      </c>
      <c r="B493" s="150" t="s">
        <v>1258</v>
      </c>
      <c r="C493" s="153" t="s">
        <v>1080</v>
      </c>
    </row>
    <row r="494" spans="1:3" x14ac:dyDescent="0.2">
      <c r="A494" s="154">
        <v>702</v>
      </c>
      <c r="B494" s="150" t="s">
        <v>1258</v>
      </c>
      <c r="C494" s="153" t="s">
        <v>1080</v>
      </c>
    </row>
    <row r="495" spans="1:3" x14ac:dyDescent="0.2">
      <c r="A495" s="154">
        <v>703</v>
      </c>
      <c r="B495" s="150" t="s">
        <v>1192</v>
      </c>
      <c r="C495" s="153" t="s">
        <v>1080</v>
      </c>
    </row>
    <row r="496" spans="1:3" x14ac:dyDescent="0.2">
      <c r="A496" s="154">
        <v>704</v>
      </c>
      <c r="B496" s="150" t="s">
        <v>1192</v>
      </c>
      <c r="C496" s="153" t="s">
        <v>1080</v>
      </c>
    </row>
    <row r="497" spans="1:3" x14ac:dyDescent="0.2">
      <c r="A497" s="154">
        <v>705</v>
      </c>
      <c r="B497" s="150" t="s">
        <v>1192</v>
      </c>
      <c r="C497" s="153" t="s">
        <v>1080</v>
      </c>
    </row>
    <row r="498" spans="1:3" x14ac:dyDescent="0.2">
      <c r="A498" s="154">
        <v>706</v>
      </c>
      <c r="B498" s="150" t="s">
        <v>1192</v>
      </c>
      <c r="C498" s="153" t="s">
        <v>1080</v>
      </c>
    </row>
    <row r="499" spans="1:3" x14ac:dyDescent="0.2">
      <c r="A499" s="154">
        <v>707</v>
      </c>
      <c r="B499" s="150" t="s">
        <v>1192</v>
      </c>
      <c r="C499" s="153" t="s">
        <v>1080</v>
      </c>
    </row>
    <row r="500" spans="1:3" x14ac:dyDescent="0.2">
      <c r="A500" s="154">
        <v>708</v>
      </c>
      <c r="B500" s="150" t="s">
        <v>1192</v>
      </c>
      <c r="C500" s="153" t="s">
        <v>1080</v>
      </c>
    </row>
    <row r="501" spans="1:3" x14ac:dyDescent="0.2">
      <c r="A501" s="154">
        <v>709</v>
      </c>
      <c r="B501" s="150" t="s">
        <v>1192</v>
      </c>
      <c r="C501" s="153" t="s">
        <v>1080</v>
      </c>
    </row>
    <row r="502" spans="1:3" x14ac:dyDescent="0.2">
      <c r="A502" s="154">
        <v>710</v>
      </c>
      <c r="B502" s="150" t="s">
        <v>1192</v>
      </c>
      <c r="C502" s="153" t="s">
        <v>1080</v>
      </c>
    </row>
    <row r="503" spans="1:3" x14ac:dyDescent="0.2">
      <c r="A503" s="154">
        <v>711</v>
      </c>
      <c r="B503" s="150" t="s">
        <v>1192</v>
      </c>
      <c r="C503" s="153" t="s">
        <v>1080</v>
      </c>
    </row>
    <row r="504" spans="1:3" x14ac:dyDescent="0.2">
      <c r="A504" s="154">
        <v>712</v>
      </c>
      <c r="B504" s="150" t="s">
        <v>1259</v>
      </c>
      <c r="C504" s="153" t="s">
        <v>1080</v>
      </c>
    </row>
    <row r="505" spans="1:3" x14ac:dyDescent="0.2">
      <c r="A505" s="154">
        <v>713</v>
      </c>
      <c r="B505" s="150" t="s">
        <v>1259</v>
      </c>
      <c r="C505" s="153" t="s">
        <v>1080</v>
      </c>
    </row>
    <row r="506" spans="1:3" x14ac:dyDescent="0.2">
      <c r="A506" s="154">
        <v>714</v>
      </c>
      <c r="B506" s="150" t="s">
        <v>1259</v>
      </c>
      <c r="C506" s="153" t="s">
        <v>1080</v>
      </c>
    </row>
    <row r="507" spans="1:3" x14ac:dyDescent="0.2">
      <c r="A507" s="154">
        <v>715</v>
      </c>
      <c r="B507" s="150" t="s">
        <v>1259</v>
      </c>
      <c r="C507" s="153" t="s">
        <v>1080</v>
      </c>
    </row>
    <row r="508" spans="1:3" x14ac:dyDescent="0.2">
      <c r="A508" s="154">
        <v>716</v>
      </c>
      <c r="B508" s="150" t="s">
        <v>1260</v>
      </c>
      <c r="C508" s="153" t="s">
        <v>1080</v>
      </c>
    </row>
    <row r="509" spans="1:3" x14ac:dyDescent="0.2">
      <c r="A509" s="154">
        <v>717</v>
      </c>
      <c r="B509" s="150" t="s">
        <v>1260</v>
      </c>
      <c r="C509" s="153" t="s">
        <v>1080</v>
      </c>
    </row>
    <row r="510" spans="1:3" x14ac:dyDescent="0.2">
      <c r="A510" s="154">
        <v>718</v>
      </c>
      <c r="B510" s="150" t="s">
        <v>1261</v>
      </c>
      <c r="C510" s="153" t="s">
        <v>1080</v>
      </c>
    </row>
    <row r="511" spans="1:3" x14ac:dyDescent="0.2">
      <c r="A511" s="154">
        <v>719</v>
      </c>
      <c r="B511" s="150" t="s">
        <v>1261</v>
      </c>
      <c r="C511" s="153" t="s">
        <v>1080</v>
      </c>
    </row>
    <row r="512" spans="1:3" x14ac:dyDescent="0.2">
      <c r="A512" s="154">
        <v>720</v>
      </c>
      <c r="B512" s="150" t="s">
        <v>1127</v>
      </c>
      <c r="C512" s="153" t="s">
        <v>1100</v>
      </c>
    </row>
    <row r="513" spans="1:3" x14ac:dyDescent="0.2">
      <c r="A513" s="154">
        <v>721</v>
      </c>
      <c r="B513" s="150" t="s">
        <v>1262</v>
      </c>
      <c r="C513" s="153" t="s">
        <v>1100</v>
      </c>
    </row>
    <row r="514" spans="1:3" x14ac:dyDescent="0.2">
      <c r="A514" s="154">
        <v>722</v>
      </c>
      <c r="B514" s="150" t="s">
        <v>1262</v>
      </c>
      <c r="C514" s="153" t="s">
        <v>1100</v>
      </c>
    </row>
    <row r="515" spans="1:3" x14ac:dyDescent="0.2">
      <c r="A515" s="154">
        <v>723</v>
      </c>
      <c r="B515" s="150" t="s">
        <v>1262</v>
      </c>
      <c r="C515" s="153" t="s">
        <v>1100</v>
      </c>
    </row>
    <row r="516" spans="1:3" x14ac:dyDescent="0.2">
      <c r="A516" s="154">
        <v>724</v>
      </c>
      <c r="B516" s="150" t="s">
        <v>1262</v>
      </c>
      <c r="C516" s="153" t="s">
        <v>1100</v>
      </c>
    </row>
    <row r="517" spans="1:3" x14ac:dyDescent="0.2">
      <c r="A517" s="154">
        <v>725</v>
      </c>
      <c r="B517" s="150" t="s">
        <v>1262</v>
      </c>
      <c r="C517" s="153" t="s">
        <v>1100</v>
      </c>
    </row>
    <row r="518" spans="1:3" x14ac:dyDescent="0.2">
      <c r="A518" s="154">
        <v>726</v>
      </c>
      <c r="B518" s="150" t="s">
        <v>1262</v>
      </c>
      <c r="C518" s="153" t="s">
        <v>1100</v>
      </c>
    </row>
    <row r="519" spans="1:3" x14ac:dyDescent="0.2">
      <c r="A519" s="154">
        <v>727</v>
      </c>
      <c r="B519" s="150" t="s">
        <v>1262</v>
      </c>
      <c r="C519" s="153" t="s">
        <v>1100</v>
      </c>
    </row>
    <row r="520" spans="1:3" x14ac:dyDescent="0.2">
      <c r="A520" s="154">
        <v>728</v>
      </c>
      <c r="B520" s="150" t="s">
        <v>1263</v>
      </c>
      <c r="C520" s="153" t="s">
        <v>1100</v>
      </c>
    </row>
    <row r="521" spans="1:3" x14ac:dyDescent="0.2">
      <c r="A521" s="154">
        <v>729</v>
      </c>
      <c r="B521" s="150" t="s">
        <v>1262</v>
      </c>
      <c r="C521" s="153" t="s">
        <v>1100</v>
      </c>
    </row>
    <row r="522" spans="1:3" x14ac:dyDescent="0.2">
      <c r="A522" s="154">
        <v>730</v>
      </c>
      <c r="B522" s="150" t="s">
        <v>1263</v>
      </c>
      <c r="C522" s="153" t="s">
        <v>1100</v>
      </c>
    </row>
    <row r="523" spans="1:3" x14ac:dyDescent="0.2">
      <c r="A523" s="154">
        <v>731</v>
      </c>
      <c r="B523" s="150" t="s">
        <v>1262</v>
      </c>
      <c r="C523" s="153" t="s">
        <v>1100</v>
      </c>
    </row>
    <row r="524" spans="1:3" x14ac:dyDescent="0.2">
      <c r="A524" s="154">
        <v>732</v>
      </c>
      <c r="B524" s="150" t="s">
        <v>1263</v>
      </c>
      <c r="C524" s="153" t="s">
        <v>1100</v>
      </c>
    </row>
    <row r="525" spans="1:3" x14ac:dyDescent="0.2">
      <c r="A525" s="154">
        <v>733</v>
      </c>
      <c r="B525" s="150" t="s">
        <v>1262</v>
      </c>
      <c r="C525" s="153" t="s">
        <v>1100</v>
      </c>
    </row>
    <row r="526" spans="1:3" x14ac:dyDescent="0.2">
      <c r="A526" s="154">
        <v>734</v>
      </c>
      <c r="B526" s="150" t="s">
        <v>1263</v>
      </c>
      <c r="C526" s="153" t="s">
        <v>1100</v>
      </c>
    </row>
    <row r="527" spans="1:3" x14ac:dyDescent="0.2">
      <c r="A527" s="154">
        <v>735</v>
      </c>
      <c r="B527" s="150" t="s">
        <v>1262</v>
      </c>
      <c r="C527" s="153" t="s">
        <v>1100</v>
      </c>
    </row>
    <row r="528" spans="1:3" x14ac:dyDescent="0.2">
      <c r="A528" s="154">
        <v>736</v>
      </c>
      <c r="B528" s="150" t="s">
        <v>1263</v>
      </c>
      <c r="C528" s="153" t="s">
        <v>1100</v>
      </c>
    </row>
    <row r="529" spans="1:3" x14ac:dyDescent="0.2">
      <c r="A529" s="154">
        <v>737</v>
      </c>
      <c r="B529" s="150" t="s">
        <v>1262</v>
      </c>
      <c r="C529" s="153" t="s">
        <v>1100</v>
      </c>
    </row>
    <row r="530" spans="1:3" x14ac:dyDescent="0.2">
      <c r="A530" s="154">
        <v>738</v>
      </c>
      <c r="B530" s="150" t="s">
        <v>1263</v>
      </c>
      <c r="C530" s="153" t="s">
        <v>1100</v>
      </c>
    </row>
    <row r="531" spans="1:3" x14ac:dyDescent="0.2">
      <c r="A531" s="154">
        <v>739</v>
      </c>
      <c r="B531" s="150" t="s">
        <v>1262</v>
      </c>
      <c r="C531" s="153" t="s">
        <v>1100</v>
      </c>
    </row>
    <row r="532" spans="1:3" x14ac:dyDescent="0.2">
      <c r="A532" s="154">
        <v>740</v>
      </c>
      <c r="B532" s="150" t="s">
        <v>1263</v>
      </c>
      <c r="C532" s="153" t="s">
        <v>1100</v>
      </c>
    </row>
    <row r="533" spans="1:3" x14ac:dyDescent="0.2">
      <c r="A533" s="154">
        <v>741</v>
      </c>
      <c r="B533" s="150" t="s">
        <v>1262</v>
      </c>
      <c r="C533" s="153" t="s">
        <v>1100</v>
      </c>
    </row>
    <row r="534" spans="1:3" x14ac:dyDescent="0.2">
      <c r="A534" s="154">
        <v>742</v>
      </c>
      <c r="B534" s="150" t="s">
        <v>1263</v>
      </c>
      <c r="C534" s="153" t="s">
        <v>1100</v>
      </c>
    </row>
    <row r="535" spans="1:3" x14ac:dyDescent="0.2">
      <c r="A535" s="154">
        <v>743</v>
      </c>
      <c r="B535" s="150" t="s">
        <v>1262</v>
      </c>
      <c r="C535" s="153" t="s">
        <v>1100</v>
      </c>
    </row>
    <row r="536" spans="1:3" x14ac:dyDescent="0.2">
      <c r="A536" s="154">
        <v>744</v>
      </c>
      <c r="B536" s="150" t="s">
        <v>1263</v>
      </c>
      <c r="C536" s="153" t="s">
        <v>1100</v>
      </c>
    </row>
    <row r="537" spans="1:3" x14ac:dyDescent="0.2">
      <c r="A537" s="154">
        <v>745</v>
      </c>
      <c r="B537" s="150" t="s">
        <v>1262</v>
      </c>
      <c r="C537" s="153" t="s">
        <v>1100</v>
      </c>
    </row>
    <row r="538" spans="1:3" x14ac:dyDescent="0.2">
      <c r="A538" s="154">
        <v>746</v>
      </c>
      <c r="B538" s="150" t="s">
        <v>1263</v>
      </c>
      <c r="C538" s="153" t="s">
        <v>1100</v>
      </c>
    </row>
    <row r="539" spans="1:3" x14ac:dyDescent="0.2">
      <c r="A539" s="154">
        <v>747</v>
      </c>
      <c r="B539" s="150" t="s">
        <v>1262</v>
      </c>
      <c r="C539" s="153" t="s">
        <v>1100</v>
      </c>
    </row>
    <row r="540" spans="1:3" x14ac:dyDescent="0.2">
      <c r="A540" s="154">
        <v>748</v>
      </c>
      <c r="B540" s="150" t="s">
        <v>1262</v>
      </c>
      <c r="C540" s="153" t="s">
        <v>1100</v>
      </c>
    </row>
    <row r="541" spans="1:3" x14ac:dyDescent="0.2">
      <c r="A541" s="154">
        <v>749</v>
      </c>
      <c r="B541" s="150" t="s">
        <v>1263</v>
      </c>
      <c r="C541" s="153" t="s">
        <v>1100</v>
      </c>
    </row>
    <row r="542" spans="1:3" x14ac:dyDescent="0.2">
      <c r="A542" s="154">
        <v>752</v>
      </c>
      <c r="B542" s="150" t="s">
        <v>1262</v>
      </c>
      <c r="C542" s="153" t="s">
        <v>1100</v>
      </c>
    </row>
    <row r="543" spans="1:3" x14ac:dyDescent="0.2">
      <c r="A543" s="154">
        <v>753</v>
      </c>
      <c r="B543" s="150" t="s">
        <v>1264</v>
      </c>
      <c r="C543" s="153" t="s">
        <v>1100</v>
      </c>
    </row>
    <row r="544" spans="1:3" x14ac:dyDescent="0.2">
      <c r="A544" s="154">
        <v>754</v>
      </c>
      <c r="B544" s="150" t="s">
        <v>1262</v>
      </c>
      <c r="C544" s="153" t="s">
        <v>1100</v>
      </c>
    </row>
    <row r="545" spans="1:3" x14ac:dyDescent="0.2">
      <c r="A545" s="154">
        <v>755</v>
      </c>
      <c r="B545" s="150" t="s">
        <v>1264</v>
      </c>
      <c r="C545" s="153" t="s">
        <v>1100</v>
      </c>
    </row>
    <row r="546" spans="1:3" x14ac:dyDescent="0.2">
      <c r="A546" s="154">
        <v>756</v>
      </c>
      <c r="B546" s="150" t="s">
        <v>1262</v>
      </c>
      <c r="C546" s="153" t="s">
        <v>1100</v>
      </c>
    </row>
    <row r="547" spans="1:3" x14ac:dyDescent="0.2">
      <c r="A547" s="154">
        <v>757</v>
      </c>
      <c r="B547" s="150" t="s">
        <v>1264</v>
      </c>
      <c r="C547" s="153" t="s">
        <v>1100</v>
      </c>
    </row>
    <row r="548" spans="1:3" x14ac:dyDescent="0.2">
      <c r="A548" s="154">
        <v>758</v>
      </c>
      <c r="B548" s="150" t="s">
        <v>1262</v>
      </c>
      <c r="C548" s="153" t="s">
        <v>1100</v>
      </c>
    </row>
    <row r="549" spans="1:3" x14ac:dyDescent="0.2">
      <c r="A549" s="154">
        <v>759</v>
      </c>
      <c r="B549" s="150" t="s">
        <v>1264</v>
      </c>
      <c r="C549" s="153" t="s">
        <v>1100</v>
      </c>
    </row>
    <row r="550" spans="1:3" x14ac:dyDescent="0.2">
      <c r="A550" s="154">
        <v>760</v>
      </c>
      <c r="B550" s="150" t="s">
        <v>1262</v>
      </c>
      <c r="C550" s="153" t="s">
        <v>1100</v>
      </c>
    </row>
    <row r="551" spans="1:3" x14ac:dyDescent="0.2">
      <c r="A551" s="154">
        <v>761</v>
      </c>
      <c r="B551" s="150" t="s">
        <v>1264</v>
      </c>
      <c r="C551" s="153" t="s">
        <v>1100</v>
      </c>
    </row>
    <row r="552" spans="1:3" x14ac:dyDescent="0.2">
      <c r="A552" s="154">
        <v>762</v>
      </c>
      <c r="B552" s="150" t="s">
        <v>1262</v>
      </c>
      <c r="C552" s="153" t="s">
        <v>1100</v>
      </c>
    </row>
    <row r="553" spans="1:3" x14ac:dyDescent="0.2">
      <c r="A553" s="154">
        <v>763</v>
      </c>
      <c r="B553" s="150" t="s">
        <v>1264</v>
      </c>
      <c r="C553" s="153" t="s">
        <v>1100</v>
      </c>
    </row>
    <row r="554" spans="1:3" x14ac:dyDescent="0.2">
      <c r="A554" s="154">
        <v>764</v>
      </c>
      <c r="B554" s="150" t="s">
        <v>1262</v>
      </c>
      <c r="C554" s="153" t="s">
        <v>1100</v>
      </c>
    </row>
    <row r="555" spans="1:3" x14ac:dyDescent="0.2">
      <c r="A555" s="154">
        <v>765</v>
      </c>
      <c r="B555" s="150" t="s">
        <v>1264</v>
      </c>
      <c r="C555" s="153" t="s">
        <v>1100</v>
      </c>
    </row>
    <row r="556" spans="1:3" x14ac:dyDescent="0.2">
      <c r="A556" s="154">
        <v>766</v>
      </c>
      <c r="B556" s="150" t="s">
        <v>1262</v>
      </c>
      <c r="C556" s="153" t="s">
        <v>1100</v>
      </c>
    </row>
    <row r="557" spans="1:3" x14ac:dyDescent="0.2">
      <c r="A557" s="154">
        <v>767</v>
      </c>
      <c r="B557" s="150" t="s">
        <v>1264</v>
      </c>
      <c r="C557" s="153" t="s">
        <v>1100</v>
      </c>
    </row>
    <row r="558" spans="1:3" x14ac:dyDescent="0.2">
      <c r="A558" s="154">
        <v>768</v>
      </c>
      <c r="B558" s="150" t="s">
        <v>1262</v>
      </c>
      <c r="C558" s="153" t="s">
        <v>1100</v>
      </c>
    </row>
    <row r="559" spans="1:3" x14ac:dyDescent="0.2">
      <c r="A559" s="154">
        <v>769</v>
      </c>
      <c r="B559" s="150" t="s">
        <v>1264</v>
      </c>
      <c r="C559" s="153" t="s">
        <v>1100</v>
      </c>
    </row>
    <row r="560" spans="1:3" x14ac:dyDescent="0.2">
      <c r="A560" s="154">
        <v>770</v>
      </c>
      <c r="B560" s="150" t="s">
        <v>1265</v>
      </c>
      <c r="C560" s="153" t="s">
        <v>1100</v>
      </c>
    </row>
    <row r="561" spans="1:3" x14ac:dyDescent="0.2">
      <c r="A561" s="154">
        <v>775</v>
      </c>
      <c r="B561" s="150" t="s">
        <v>1266</v>
      </c>
      <c r="C561" s="153" t="s">
        <v>1100</v>
      </c>
    </row>
    <row r="562" spans="1:3" x14ac:dyDescent="0.2">
      <c r="A562" s="154">
        <v>776</v>
      </c>
      <c r="B562" s="150" t="s">
        <v>1266</v>
      </c>
      <c r="C562" s="153" t="s">
        <v>1100</v>
      </c>
    </row>
    <row r="563" spans="1:3" x14ac:dyDescent="0.2">
      <c r="A563" s="154">
        <v>781</v>
      </c>
      <c r="B563" s="150" t="s">
        <v>1262</v>
      </c>
      <c r="C563" s="153" t="s">
        <v>1080</v>
      </c>
    </row>
    <row r="564" spans="1:3" x14ac:dyDescent="0.2">
      <c r="A564" s="154">
        <v>782</v>
      </c>
      <c r="B564" s="150" t="s">
        <v>1262</v>
      </c>
      <c r="C564" s="153" t="s">
        <v>1100</v>
      </c>
    </row>
    <row r="565" spans="1:3" x14ac:dyDescent="0.2">
      <c r="A565" s="154">
        <v>783</v>
      </c>
      <c r="B565" s="150" t="s">
        <v>1262</v>
      </c>
      <c r="C565" s="153" t="s">
        <v>1100</v>
      </c>
    </row>
    <row r="566" spans="1:3" x14ac:dyDescent="0.2">
      <c r="A566" s="154">
        <v>784</v>
      </c>
      <c r="B566" s="150" t="s">
        <v>1262</v>
      </c>
      <c r="C566" s="153" t="s">
        <v>1100</v>
      </c>
    </row>
    <row r="567" spans="1:3" x14ac:dyDescent="0.2">
      <c r="A567" s="154">
        <v>785</v>
      </c>
      <c r="B567" s="150" t="s">
        <v>1262</v>
      </c>
      <c r="C567" s="153" t="s">
        <v>1100</v>
      </c>
    </row>
    <row r="568" spans="1:3" x14ac:dyDescent="0.2">
      <c r="A568" s="154">
        <v>786</v>
      </c>
      <c r="B568" s="150" t="s">
        <v>1262</v>
      </c>
      <c r="C568" s="153" t="s">
        <v>1100</v>
      </c>
    </row>
    <row r="569" spans="1:3" x14ac:dyDescent="0.2">
      <c r="A569" s="154">
        <v>787</v>
      </c>
      <c r="B569" s="150" t="s">
        <v>1267</v>
      </c>
      <c r="C569" s="153" t="s">
        <v>1100</v>
      </c>
    </row>
    <row r="570" spans="1:3" x14ac:dyDescent="0.2">
      <c r="A570" s="154">
        <v>788</v>
      </c>
      <c r="B570" s="150" t="s">
        <v>1268</v>
      </c>
      <c r="C570" s="153" t="s">
        <v>1100</v>
      </c>
    </row>
    <row r="571" spans="1:3" x14ac:dyDescent="0.2">
      <c r="A571" s="154">
        <v>789</v>
      </c>
      <c r="B571" s="150" t="s">
        <v>1269</v>
      </c>
      <c r="C571" s="153" t="s">
        <v>1100</v>
      </c>
    </row>
    <row r="572" spans="1:3" x14ac:dyDescent="0.2">
      <c r="A572" s="154">
        <v>790</v>
      </c>
      <c r="B572" s="150" t="s">
        <v>1270</v>
      </c>
      <c r="C572" s="153" t="s">
        <v>1100</v>
      </c>
    </row>
    <row r="573" spans="1:3" x14ac:dyDescent="0.2">
      <c r="A573" s="154">
        <v>791</v>
      </c>
      <c r="B573" s="150" t="s">
        <v>1271</v>
      </c>
      <c r="C573" s="153" t="s">
        <v>1100</v>
      </c>
    </row>
    <row r="574" spans="1:3" x14ac:dyDescent="0.2">
      <c r="A574" s="154">
        <v>792</v>
      </c>
      <c r="B574" s="150" t="s">
        <v>1272</v>
      </c>
      <c r="C574" s="153" t="s">
        <v>1100</v>
      </c>
    </row>
    <row r="575" spans="1:3" x14ac:dyDescent="0.2">
      <c r="A575" s="154">
        <v>793</v>
      </c>
      <c r="B575" s="150" t="s">
        <v>1262</v>
      </c>
      <c r="C575" s="153" t="s">
        <v>1100</v>
      </c>
    </row>
    <row r="576" spans="1:3" x14ac:dyDescent="0.2">
      <c r="A576" s="154">
        <v>794</v>
      </c>
      <c r="B576" s="150" t="s">
        <v>1263</v>
      </c>
      <c r="C576" s="153" t="s">
        <v>1100</v>
      </c>
    </row>
    <row r="577" spans="1:3" x14ac:dyDescent="0.2">
      <c r="A577" s="154">
        <v>801</v>
      </c>
      <c r="B577" s="150" t="s">
        <v>1189</v>
      </c>
      <c r="C577" s="153" t="s">
        <v>1100</v>
      </c>
    </row>
    <row r="578" spans="1:3" x14ac:dyDescent="0.2">
      <c r="A578" s="154">
        <v>802</v>
      </c>
      <c r="B578" s="150" t="s">
        <v>1273</v>
      </c>
      <c r="C578" s="153" t="s">
        <v>1100</v>
      </c>
    </row>
    <row r="579" spans="1:3" x14ac:dyDescent="0.2">
      <c r="A579" s="154">
        <v>803</v>
      </c>
      <c r="B579" s="150" t="s">
        <v>1274</v>
      </c>
      <c r="C579" s="153" t="s">
        <v>1080</v>
      </c>
    </row>
    <row r="580" spans="1:3" x14ac:dyDescent="0.2">
      <c r="A580" s="154">
        <v>804</v>
      </c>
      <c r="B580" s="150" t="s">
        <v>1273</v>
      </c>
      <c r="C580" s="153" t="s">
        <v>1100</v>
      </c>
    </row>
    <row r="581" spans="1:3" x14ac:dyDescent="0.2">
      <c r="A581" s="154">
        <v>805</v>
      </c>
      <c r="B581" s="150" t="s">
        <v>1274</v>
      </c>
      <c r="C581" s="153" t="s">
        <v>1080</v>
      </c>
    </row>
    <row r="582" spans="1:3" x14ac:dyDescent="0.2">
      <c r="A582" s="154">
        <v>806</v>
      </c>
      <c r="B582" s="150" t="s">
        <v>1273</v>
      </c>
      <c r="C582" s="153" t="s">
        <v>1100</v>
      </c>
    </row>
    <row r="583" spans="1:3" x14ac:dyDescent="0.2">
      <c r="A583" s="154">
        <v>807</v>
      </c>
      <c r="B583" s="150" t="s">
        <v>1274</v>
      </c>
      <c r="C583" s="153" t="s">
        <v>1080</v>
      </c>
    </row>
    <row r="584" spans="1:3" x14ac:dyDescent="0.2">
      <c r="A584" s="154">
        <v>808</v>
      </c>
      <c r="B584" s="150" t="s">
        <v>1273</v>
      </c>
      <c r="C584" s="153" t="s">
        <v>1100</v>
      </c>
    </row>
    <row r="585" spans="1:3" x14ac:dyDescent="0.2">
      <c r="A585" s="154">
        <v>809</v>
      </c>
      <c r="B585" s="150" t="s">
        <v>1274</v>
      </c>
      <c r="C585" s="153" t="s">
        <v>1080</v>
      </c>
    </row>
    <row r="586" spans="1:3" x14ac:dyDescent="0.2">
      <c r="A586" s="154">
        <v>810</v>
      </c>
      <c r="B586" s="150" t="s">
        <v>1273</v>
      </c>
      <c r="C586" s="153" t="s">
        <v>1100</v>
      </c>
    </row>
    <row r="587" spans="1:3" x14ac:dyDescent="0.2">
      <c r="A587" s="154">
        <v>811</v>
      </c>
      <c r="B587" s="150" t="s">
        <v>1274</v>
      </c>
      <c r="C587" s="153" t="s">
        <v>1080</v>
      </c>
    </row>
    <row r="588" spans="1:3" x14ac:dyDescent="0.2">
      <c r="A588" s="154">
        <v>812</v>
      </c>
      <c r="B588" s="150" t="s">
        <v>1273</v>
      </c>
      <c r="C588" s="153" t="s">
        <v>1100</v>
      </c>
    </row>
    <row r="589" spans="1:3" x14ac:dyDescent="0.2">
      <c r="A589" s="154">
        <v>813</v>
      </c>
      <c r="B589" s="150" t="s">
        <v>1274</v>
      </c>
      <c r="C589" s="153" t="s">
        <v>1080</v>
      </c>
    </row>
    <row r="590" spans="1:3" x14ac:dyDescent="0.2">
      <c r="A590" s="154">
        <v>814</v>
      </c>
      <c r="B590" s="150" t="s">
        <v>1273</v>
      </c>
      <c r="C590" s="153" t="s">
        <v>1100</v>
      </c>
    </row>
    <row r="591" spans="1:3" x14ac:dyDescent="0.2">
      <c r="A591" s="154">
        <v>815</v>
      </c>
      <c r="B591" s="150" t="s">
        <v>1274</v>
      </c>
      <c r="C591" s="153" t="s">
        <v>1080</v>
      </c>
    </row>
    <row r="592" spans="1:3" x14ac:dyDescent="0.2">
      <c r="A592" s="154">
        <v>816</v>
      </c>
      <c r="B592" s="150" t="s">
        <v>1273</v>
      </c>
      <c r="C592" s="153" t="s">
        <v>1100</v>
      </c>
    </row>
    <row r="593" spans="1:3" x14ac:dyDescent="0.2">
      <c r="A593" s="154">
        <v>817</v>
      </c>
      <c r="B593" s="150" t="s">
        <v>1274</v>
      </c>
      <c r="C593" s="153" t="s">
        <v>1080</v>
      </c>
    </row>
    <row r="594" spans="1:3" x14ac:dyDescent="0.2">
      <c r="A594" s="154">
        <v>818</v>
      </c>
      <c r="B594" s="150" t="s">
        <v>1273</v>
      </c>
      <c r="C594" s="153" t="s">
        <v>1100</v>
      </c>
    </row>
    <row r="595" spans="1:3" x14ac:dyDescent="0.2">
      <c r="A595" s="154">
        <v>819</v>
      </c>
      <c r="B595" s="150" t="s">
        <v>1274</v>
      </c>
      <c r="C595" s="153" t="s">
        <v>1080</v>
      </c>
    </row>
    <row r="596" spans="1:3" x14ac:dyDescent="0.2">
      <c r="A596" s="154">
        <v>820</v>
      </c>
      <c r="B596" s="150" t="s">
        <v>1273</v>
      </c>
      <c r="C596" s="153" t="s">
        <v>1100</v>
      </c>
    </row>
    <row r="597" spans="1:3" x14ac:dyDescent="0.2">
      <c r="A597" s="154">
        <v>821</v>
      </c>
      <c r="B597" s="150" t="s">
        <v>1274</v>
      </c>
      <c r="C597" s="153" t="s">
        <v>1080</v>
      </c>
    </row>
    <row r="598" spans="1:3" x14ac:dyDescent="0.2">
      <c r="A598" s="154">
        <v>822</v>
      </c>
      <c r="B598" s="150" t="s">
        <v>1273</v>
      </c>
      <c r="C598" s="153" t="s">
        <v>1100</v>
      </c>
    </row>
    <row r="599" spans="1:3" x14ac:dyDescent="0.2">
      <c r="A599" s="154">
        <v>823</v>
      </c>
      <c r="B599" s="150" t="s">
        <v>1274</v>
      </c>
      <c r="C599" s="153" t="s">
        <v>1080</v>
      </c>
    </row>
    <row r="600" spans="1:3" x14ac:dyDescent="0.2">
      <c r="A600" s="154">
        <v>824</v>
      </c>
      <c r="B600" s="150" t="s">
        <v>1273</v>
      </c>
      <c r="C600" s="153" t="s">
        <v>1100</v>
      </c>
    </row>
    <row r="601" spans="1:3" x14ac:dyDescent="0.2">
      <c r="A601" s="154">
        <v>825</v>
      </c>
      <c r="B601" s="150" t="s">
        <v>1274</v>
      </c>
      <c r="C601" s="153" t="s">
        <v>1080</v>
      </c>
    </row>
    <row r="602" spans="1:3" x14ac:dyDescent="0.2">
      <c r="A602" s="154">
        <v>826</v>
      </c>
      <c r="B602" s="150" t="s">
        <v>1273</v>
      </c>
      <c r="C602" s="153" t="s">
        <v>1100</v>
      </c>
    </row>
    <row r="603" spans="1:3" x14ac:dyDescent="0.2">
      <c r="A603" s="154">
        <v>827</v>
      </c>
      <c r="B603" s="150" t="s">
        <v>1274</v>
      </c>
      <c r="C603" s="153" t="s">
        <v>1080</v>
      </c>
    </row>
    <row r="604" spans="1:3" x14ac:dyDescent="0.2">
      <c r="A604" s="154">
        <v>828</v>
      </c>
      <c r="B604" s="150" t="s">
        <v>1273</v>
      </c>
      <c r="C604" s="153" t="s">
        <v>1100</v>
      </c>
    </row>
    <row r="605" spans="1:3" x14ac:dyDescent="0.2">
      <c r="A605" s="154">
        <v>829</v>
      </c>
      <c r="B605" s="150" t="s">
        <v>1274</v>
      </c>
      <c r="C605" s="153" t="s">
        <v>1080</v>
      </c>
    </row>
    <row r="606" spans="1:3" x14ac:dyDescent="0.2">
      <c r="A606" s="154">
        <v>830</v>
      </c>
      <c r="B606" s="150" t="s">
        <v>1273</v>
      </c>
      <c r="C606" s="153" t="s">
        <v>1100</v>
      </c>
    </row>
    <row r="607" spans="1:3" x14ac:dyDescent="0.2">
      <c r="A607" s="154">
        <v>831</v>
      </c>
      <c r="B607" s="150" t="s">
        <v>1274</v>
      </c>
      <c r="C607" s="153" t="s">
        <v>1080</v>
      </c>
    </row>
    <row r="608" spans="1:3" x14ac:dyDescent="0.2">
      <c r="A608" s="154">
        <v>832</v>
      </c>
      <c r="B608" s="150" t="s">
        <v>1273</v>
      </c>
      <c r="C608" s="153" t="s">
        <v>1100</v>
      </c>
    </row>
    <row r="609" spans="1:3" x14ac:dyDescent="0.2">
      <c r="A609" s="154">
        <v>833</v>
      </c>
      <c r="B609" s="150" t="s">
        <v>1274</v>
      </c>
      <c r="C609" s="153" t="s">
        <v>1080</v>
      </c>
    </row>
    <row r="610" spans="1:3" x14ac:dyDescent="0.2">
      <c r="A610" s="154">
        <v>834</v>
      </c>
      <c r="B610" s="150" t="s">
        <v>1273</v>
      </c>
      <c r="C610" s="153" t="s">
        <v>1100</v>
      </c>
    </row>
    <row r="611" spans="1:3" x14ac:dyDescent="0.2">
      <c r="A611" s="154">
        <v>835</v>
      </c>
      <c r="B611" s="150" t="s">
        <v>1274</v>
      </c>
      <c r="C611" s="153" t="s">
        <v>1080</v>
      </c>
    </row>
    <row r="612" spans="1:3" x14ac:dyDescent="0.2">
      <c r="A612" s="154">
        <v>836</v>
      </c>
      <c r="B612" s="150" t="s">
        <v>1273</v>
      </c>
      <c r="C612" s="153" t="s">
        <v>1100</v>
      </c>
    </row>
    <row r="613" spans="1:3" x14ac:dyDescent="0.2">
      <c r="A613" s="154">
        <v>837</v>
      </c>
      <c r="B613" s="150" t="s">
        <v>1274</v>
      </c>
      <c r="C613" s="153" t="s">
        <v>1080</v>
      </c>
    </row>
    <row r="614" spans="1:3" x14ac:dyDescent="0.2">
      <c r="A614" s="154">
        <v>838</v>
      </c>
      <c r="B614" s="150" t="s">
        <v>1273</v>
      </c>
      <c r="C614" s="153" t="s">
        <v>1100</v>
      </c>
    </row>
    <row r="615" spans="1:3" x14ac:dyDescent="0.2">
      <c r="A615" s="154">
        <v>839</v>
      </c>
      <c r="B615" s="150" t="s">
        <v>1274</v>
      </c>
      <c r="C615" s="153" t="s">
        <v>1080</v>
      </c>
    </row>
    <row r="616" spans="1:3" x14ac:dyDescent="0.2">
      <c r="A616" s="154">
        <v>840</v>
      </c>
      <c r="B616" s="150" t="s">
        <v>1273</v>
      </c>
      <c r="C616" s="153" t="s">
        <v>1100</v>
      </c>
    </row>
    <row r="617" spans="1:3" x14ac:dyDescent="0.2">
      <c r="A617" s="154">
        <v>841</v>
      </c>
      <c r="B617" s="150" t="s">
        <v>1274</v>
      </c>
      <c r="C617" s="153" t="s">
        <v>1080</v>
      </c>
    </row>
    <row r="618" spans="1:3" x14ac:dyDescent="0.2">
      <c r="A618" s="154">
        <v>842</v>
      </c>
      <c r="B618" s="150" t="s">
        <v>1273</v>
      </c>
      <c r="C618" s="153" t="s">
        <v>1100</v>
      </c>
    </row>
    <row r="619" spans="1:3" x14ac:dyDescent="0.2">
      <c r="A619" s="154">
        <v>843</v>
      </c>
      <c r="B619" s="150" t="s">
        <v>1274</v>
      </c>
      <c r="C619" s="153" t="s">
        <v>1080</v>
      </c>
    </row>
    <row r="620" spans="1:3" x14ac:dyDescent="0.2">
      <c r="A620" s="154">
        <v>844</v>
      </c>
      <c r="B620" s="150" t="s">
        <v>1273</v>
      </c>
      <c r="C620" s="153" t="s">
        <v>1100</v>
      </c>
    </row>
    <row r="621" spans="1:3" x14ac:dyDescent="0.2">
      <c r="A621" s="154">
        <v>845</v>
      </c>
      <c r="B621" s="150" t="s">
        <v>1274</v>
      </c>
      <c r="C621" s="153" t="s">
        <v>1080</v>
      </c>
    </row>
    <row r="622" spans="1:3" x14ac:dyDescent="0.2">
      <c r="A622" s="154">
        <v>846</v>
      </c>
      <c r="B622" s="150" t="s">
        <v>1273</v>
      </c>
      <c r="C622" s="153" t="s">
        <v>1100</v>
      </c>
    </row>
    <row r="623" spans="1:3" x14ac:dyDescent="0.2">
      <c r="A623" s="154">
        <v>847</v>
      </c>
      <c r="B623" s="150" t="s">
        <v>1274</v>
      </c>
      <c r="C623" s="153" t="s">
        <v>1080</v>
      </c>
    </row>
    <row r="624" spans="1:3" x14ac:dyDescent="0.2">
      <c r="A624" s="154">
        <v>848</v>
      </c>
      <c r="B624" s="150" t="s">
        <v>1273</v>
      </c>
      <c r="C624" s="153" t="s">
        <v>1100</v>
      </c>
    </row>
    <row r="625" spans="1:3" x14ac:dyDescent="0.2">
      <c r="A625" s="154">
        <v>849</v>
      </c>
      <c r="B625" s="150" t="s">
        <v>1274</v>
      </c>
      <c r="C625" s="153" t="s">
        <v>1080</v>
      </c>
    </row>
    <row r="626" spans="1:3" x14ac:dyDescent="0.2">
      <c r="A626" s="154">
        <v>850</v>
      </c>
      <c r="B626" s="150" t="s">
        <v>1274</v>
      </c>
      <c r="C626" s="153" t="s">
        <v>1080</v>
      </c>
    </row>
    <row r="627" spans="1:3" x14ac:dyDescent="0.2">
      <c r="A627" s="154">
        <v>851</v>
      </c>
      <c r="B627" s="150" t="s">
        <v>1274</v>
      </c>
      <c r="C627" s="153" t="s">
        <v>1080</v>
      </c>
    </row>
    <row r="628" spans="1:3" x14ac:dyDescent="0.2">
      <c r="A628" s="154">
        <v>852</v>
      </c>
      <c r="B628" s="150" t="s">
        <v>1273</v>
      </c>
      <c r="C628" s="153" t="s">
        <v>1100</v>
      </c>
    </row>
    <row r="629" spans="1:3" x14ac:dyDescent="0.2">
      <c r="A629" s="154">
        <v>853</v>
      </c>
      <c r="B629" s="150" t="s">
        <v>1273</v>
      </c>
      <c r="C629" s="153" t="s">
        <v>1100</v>
      </c>
    </row>
    <row r="630" spans="1:3" x14ac:dyDescent="0.2">
      <c r="A630" s="154">
        <v>854</v>
      </c>
      <c r="B630" s="150" t="s">
        <v>1273</v>
      </c>
      <c r="C630" s="153" t="s">
        <v>1100</v>
      </c>
    </row>
    <row r="631" spans="1:3" x14ac:dyDescent="0.2">
      <c r="A631" s="154">
        <v>855</v>
      </c>
      <c r="B631" s="150" t="s">
        <v>1273</v>
      </c>
      <c r="C631" s="153" t="s">
        <v>1100</v>
      </c>
    </row>
    <row r="632" spans="1:3" x14ac:dyDescent="0.2">
      <c r="A632" s="154">
        <v>856</v>
      </c>
      <c r="B632" s="150" t="s">
        <v>1273</v>
      </c>
      <c r="C632" s="153" t="s">
        <v>1100</v>
      </c>
    </row>
    <row r="633" spans="1:3" x14ac:dyDescent="0.2">
      <c r="A633" s="154">
        <v>857</v>
      </c>
      <c r="B633" s="150" t="s">
        <v>1273</v>
      </c>
      <c r="C633" s="153" t="s">
        <v>1100</v>
      </c>
    </row>
    <row r="634" spans="1:3" x14ac:dyDescent="0.2">
      <c r="A634" s="154">
        <v>858</v>
      </c>
      <c r="B634" s="150" t="s">
        <v>1273</v>
      </c>
      <c r="C634" s="153" t="s">
        <v>1100</v>
      </c>
    </row>
    <row r="635" spans="1:3" x14ac:dyDescent="0.2">
      <c r="A635" s="154">
        <v>859</v>
      </c>
      <c r="B635" s="150" t="s">
        <v>1273</v>
      </c>
      <c r="C635" s="153" t="s">
        <v>1100</v>
      </c>
    </row>
    <row r="636" spans="1:3" x14ac:dyDescent="0.2">
      <c r="A636" s="154">
        <v>860</v>
      </c>
      <c r="B636" s="150" t="s">
        <v>1273</v>
      </c>
      <c r="C636" s="153" t="s">
        <v>1100</v>
      </c>
    </row>
    <row r="637" spans="1:3" x14ac:dyDescent="0.2">
      <c r="A637" s="154">
        <v>861</v>
      </c>
      <c r="B637" s="150" t="s">
        <v>1273</v>
      </c>
      <c r="C637" s="153" t="s">
        <v>1100</v>
      </c>
    </row>
    <row r="638" spans="1:3" x14ac:dyDescent="0.2">
      <c r="A638" s="154">
        <v>862</v>
      </c>
      <c r="B638" s="150" t="s">
        <v>1273</v>
      </c>
      <c r="C638" s="153" t="s">
        <v>1100</v>
      </c>
    </row>
    <row r="639" spans="1:3" x14ac:dyDescent="0.2">
      <c r="A639" s="154">
        <v>863</v>
      </c>
      <c r="B639" s="150" t="s">
        <v>1273</v>
      </c>
      <c r="C639" s="153" t="s">
        <v>1100</v>
      </c>
    </row>
    <row r="640" spans="1:3" x14ac:dyDescent="0.2">
      <c r="A640" s="154">
        <v>864</v>
      </c>
      <c r="B640" s="150" t="s">
        <v>1273</v>
      </c>
      <c r="C640" s="153" t="s">
        <v>1100</v>
      </c>
    </row>
    <row r="641" spans="1:3" x14ac:dyDescent="0.2">
      <c r="A641" s="154">
        <v>865</v>
      </c>
      <c r="B641" s="150" t="s">
        <v>1273</v>
      </c>
      <c r="C641" s="153" t="s">
        <v>1100</v>
      </c>
    </row>
    <row r="642" spans="1:3" x14ac:dyDescent="0.2">
      <c r="A642" s="154">
        <v>866</v>
      </c>
      <c r="B642" s="150" t="s">
        <v>1274</v>
      </c>
      <c r="C642" s="153" t="s">
        <v>1080</v>
      </c>
    </row>
    <row r="643" spans="1:3" x14ac:dyDescent="0.2">
      <c r="A643" s="154">
        <v>867</v>
      </c>
      <c r="B643" s="150" t="s">
        <v>1273</v>
      </c>
      <c r="C643" s="153" t="s">
        <v>1100</v>
      </c>
    </row>
    <row r="644" spans="1:3" x14ac:dyDescent="0.2">
      <c r="A644" s="154">
        <v>868</v>
      </c>
      <c r="B644" s="150" t="s">
        <v>1274</v>
      </c>
      <c r="C644" s="153" t="s">
        <v>1080</v>
      </c>
    </row>
    <row r="645" spans="1:3" x14ac:dyDescent="0.2">
      <c r="A645" s="154">
        <v>869</v>
      </c>
      <c r="B645" s="150" t="s">
        <v>1273</v>
      </c>
      <c r="C645" s="153" t="s">
        <v>1100</v>
      </c>
    </row>
    <row r="646" spans="1:3" x14ac:dyDescent="0.2">
      <c r="A646" s="154">
        <v>870</v>
      </c>
      <c r="B646" s="150" t="s">
        <v>1274</v>
      </c>
      <c r="C646" s="153" t="s">
        <v>1080</v>
      </c>
    </row>
    <row r="647" spans="1:3" x14ac:dyDescent="0.2">
      <c r="A647" s="154">
        <v>871</v>
      </c>
      <c r="B647" s="150" t="s">
        <v>1273</v>
      </c>
      <c r="C647" s="153" t="s">
        <v>1100</v>
      </c>
    </row>
    <row r="648" spans="1:3" x14ac:dyDescent="0.2">
      <c r="A648" s="154">
        <v>872</v>
      </c>
      <c r="B648" s="150" t="s">
        <v>1274</v>
      </c>
      <c r="C648" s="153" t="s">
        <v>1080</v>
      </c>
    </row>
    <row r="649" spans="1:3" x14ac:dyDescent="0.2">
      <c r="A649" s="154">
        <v>873</v>
      </c>
      <c r="B649" s="150" t="s">
        <v>1273</v>
      </c>
      <c r="C649" s="153" t="s">
        <v>1100</v>
      </c>
    </row>
    <row r="650" spans="1:3" x14ac:dyDescent="0.2">
      <c r="A650" s="154">
        <v>874</v>
      </c>
      <c r="B650" s="150" t="s">
        <v>1274</v>
      </c>
      <c r="C650" s="153" t="s">
        <v>1080</v>
      </c>
    </row>
    <row r="651" spans="1:3" x14ac:dyDescent="0.2">
      <c r="A651" s="154">
        <v>875</v>
      </c>
      <c r="B651" s="150" t="s">
        <v>1273</v>
      </c>
      <c r="C651" s="153" t="s">
        <v>1100</v>
      </c>
    </row>
    <row r="652" spans="1:3" x14ac:dyDescent="0.2">
      <c r="A652" s="154">
        <v>876</v>
      </c>
      <c r="B652" s="150" t="s">
        <v>1274</v>
      </c>
      <c r="C652" s="153" t="s">
        <v>1080</v>
      </c>
    </row>
    <row r="653" spans="1:3" x14ac:dyDescent="0.2">
      <c r="A653" s="154">
        <v>877</v>
      </c>
      <c r="B653" s="150" t="s">
        <v>1273</v>
      </c>
      <c r="C653" s="153" t="s">
        <v>1100</v>
      </c>
    </row>
    <row r="654" spans="1:3" x14ac:dyDescent="0.2">
      <c r="A654" s="154">
        <v>878</v>
      </c>
      <c r="B654" s="150" t="s">
        <v>1274</v>
      </c>
      <c r="C654" s="153" t="s">
        <v>1080</v>
      </c>
    </row>
    <row r="655" spans="1:3" x14ac:dyDescent="0.2">
      <c r="A655" s="154">
        <v>879</v>
      </c>
      <c r="B655" s="150" t="s">
        <v>1273</v>
      </c>
      <c r="C655" s="153" t="s">
        <v>1100</v>
      </c>
    </row>
    <row r="656" spans="1:3" x14ac:dyDescent="0.2">
      <c r="A656" s="154">
        <v>880</v>
      </c>
      <c r="B656" s="150" t="s">
        <v>1274</v>
      </c>
      <c r="C656" s="153" t="s">
        <v>1080</v>
      </c>
    </row>
    <row r="657" spans="1:3" x14ac:dyDescent="0.2">
      <c r="A657" s="154">
        <v>881</v>
      </c>
      <c r="B657" s="150" t="s">
        <v>1273</v>
      </c>
      <c r="C657" s="153" t="s">
        <v>1100</v>
      </c>
    </row>
    <row r="658" spans="1:3" x14ac:dyDescent="0.2">
      <c r="A658" s="154">
        <v>882</v>
      </c>
      <c r="B658" s="150" t="s">
        <v>1274</v>
      </c>
      <c r="C658" s="153" t="s">
        <v>1080</v>
      </c>
    </row>
    <row r="659" spans="1:3" x14ac:dyDescent="0.2">
      <c r="A659" s="154">
        <v>883</v>
      </c>
      <c r="B659" s="150" t="s">
        <v>1273</v>
      </c>
      <c r="C659" s="153" t="s">
        <v>1100</v>
      </c>
    </row>
    <row r="660" spans="1:3" x14ac:dyDescent="0.2">
      <c r="A660" s="154">
        <v>884</v>
      </c>
      <c r="B660" s="150" t="s">
        <v>1274</v>
      </c>
      <c r="C660" s="153" t="s">
        <v>1080</v>
      </c>
    </row>
    <row r="661" spans="1:3" x14ac:dyDescent="0.2">
      <c r="A661" s="154">
        <v>885</v>
      </c>
      <c r="B661" s="150" t="s">
        <v>1273</v>
      </c>
      <c r="C661" s="153" t="s">
        <v>1100</v>
      </c>
    </row>
    <row r="662" spans="1:3" x14ac:dyDescent="0.2">
      <c r="A662" s="154">
        <v>886</v>
      </c>
      <c r="B662" s="150" t="s">
        <v>1274</v>
      </c>
      <c r="C662" s="153" t="s">
        <v>1080</v>
      </c>
    </row>
    <row r="663" spans="1:3" x14ac:dyDescent="0.2">
      <c r="A663" s="154">
        <v>887</v>
      </c>
      <c r="B663" s="150" t="s">
        <v>1273</v>
      </c>
      <c r="C663" s="153" t="s">
        <v>1100</v>
      </c>
    </row>
    <row r="664" spans="1:3" x14ac:dyDescent="0.2">
      <c r="A664" s="154">
        <v>888</v>
      </c>
      <c r="B664" s="150" t="s">
        <v>1274</v>
      </c>
      <c r="C664" s="153" t="s">
        <v>1080</v>
      </c>
    </row>
    <row r="665" spans="1:3" x14ac:dyDescent="0.2">
      <c r="A665" s="154">
        <v>889</v>
      </c>
      <c r="B665" s="150" t="s">
        <v>1273</v>
      </c>
      <c r="C665" s="153" t="s">
        <v>1100</v>
      </c>
    </row>
    <row r="666" spans="1:3" x14ac:dyDescent="0.2">
      <c r="A666" s="154">
        <v>890</v>
      </c>
      <c r="B666" s="150" t="s">
        <v>1274</v>
      </c>
      <c r="C666" s="153" t="s">
        <v>1080</v>
      </c>
    </row>
    <row r="667" spans="1:3" x14ac:dyDescent="0.2">
      <c r="A667" s="154">
        <v>891</v>
      </c>
      <c r="B667" s="150" t="s">
        <v>1274</v>
      </c>
      <c r="C667" s="153" t="s">
        <v>1080</v>
      </c>
    </row>
    <row r="668" spans="1:3" x14ac:dyDescent="0.2">
      <c r="A668" s="154">
        <v>892</v>
      </c>
      <c r="B668" s="150" t="s">
        <v>1274</v>
      </c>
      <c r="C668" s="153" t="s">
        <v>1080</v>
      </c>
    </row>
    <row r="669" spans="1:3" x14ac:dyDescent="0.2">
      <c r="A669" s="154">
        <v>893</v>
      </c>
      <c r="B669" s="150" t="s">
        <v>1274</v>
      </c>
      <c r="C669" s="153" t="s">
        <v>1080</v>
      </c>
    </row>
    <row r="670" spans="1:3" x14ac:dyDescent="0.2">
      <c r="A670" s="154">
        <v>894</v>
      </c>
      <c r="B670" s="150" t="s">
        <v>1231</v>
      </c>
      <c r="C670" s="153" t="s">
        <v>1080</v>
      </c>
    </row>
    <row r="671" spans="1:3" x14ac:dyDescent="0.2">
      <c r="A671" s="154">
        <v>895</v>
      </c>
      <c r="B671" s="150" t="s">
        <v>1231</v>
      </c>
      <c r="C671" s="153" t="s">
        <v>1080</v>
      </c>
    </row>
    <row r="672" spans="1:3" x14ac:dyDescent="0.2">
      <c r="A672" s="154">
        <v>896</v>
      </c>
      <c r="B672" s="150" t="s">
        <v>1231</v>
      </c>
      <c r="C672" s="153" t="s">
        <v>1080</v>
      </c>
    </row>
    <row r="673" spans="1:3" x14ac:dyDescent="0.2">
      <c r="A673" s="154">
        <v>897</v>
      </c>
      <c r="B673" s="150" t="s">
        <v>1274</v>
      </c>
      <c r="C673" s="153" t="s">
        <v>1080</v>
      </c>
    </row>
    <row r="674" spans="1:3" x14ac:dyDescent="0.2">
      <c r="A674" s="154">
        <v>898</v>
      </c>
      <c r="B674" s="150" t="s">
        <v>1274</v>
      </c>
      <c r="C674" s="153" t="s">
        <v>1080</v>
      </c>
    </row>
    <row r="675" spans="1:3" x14ac:dyDescent="0.2">
      <c r="A675" s="154">
        <v>899</v>
      </c>
      <c r="B675" s="150" t="s">
        <v>1275</v>
      </c>
      <c r="C675" s="153" t="s">
        <v>1080</v>
      </c>
    </row>
    <row r="676" spans="1:3" x14ac:dyDescent="0.2">
      <c r="A676" s="154">
        <v>900</v>
      </c>
      <c r="B676" s="150" t="s">
        <v>1275</v>
      </c>
      <c r="C676" s="153" t="s">
        <v>1080</v>
      </c>
    </row>
    <row r="677" spans="1:3" x14ac:dyDescent="0.2">
      <c r="A677" s="154">
        <v>901</v>
      </c>
      <c r="B677" s="150" t="s">
        <v>1275</v>
      </c>
      <c r="C677" s="153" t="s">
        <v>1080</v>
      </c>
    </row>
    <row r="678" spans="1:3" x14ac:dyDescent="0.2">
      <c r="A678" s="154">
        <v>902</v>
      </c>
      <c r="B678" s="150" t="s">
        <v>1275</v>
      </c>
      <c r="C678" s="153" t="s">
        <v>1080</v>
      </c>
    </row>
    <row r="679" spans="1:3" x14ac:dyDescent="0.2">
      <c r="A679" s="154">
        <v>903</v>
      </c>
      <c r="B679" s="150" t="s">
        <v>1275</v>
      </c>
      <c r="C679" s="153" t="s">
        <v>1080</v>
      </c>
    </row>
    <row r="680" spans="1:3" x14ac:dyDescent="0.2">
      <c r="A680" s="154">
        <v>904</v>
      </c>
      <c r="B680" s="150" t="s">
        <v>1276</v>
      </c>
      <c r="C680" s="153" t="s">
        <v>1080</v>
      </c>
    </row>
    <row r="681" spans="1:3" x14ac:dyDescent="0.2">
      <c r="A681" s="154">
        <v>905</v>
      </c>
      <c r="B681" s="150" t="s">
        <v>1276</v>
      </c>
      <c r="C681" s="153" t="s">
        <v>1080</v>
      </c>
    </row>
    <row r="682" spans="1:3" x14ac:dyDescent="0.2">
      <c r="A682" s="154">
        <v>906</v>
      </c>
      <c r="B682" s="150" t="s">
        <v>1276</v>
      </c>
      <c r="C682" s="153" t="s">
        <v>1080</v>
      </c>
    </row>
    <row r="683" spans="1:3" x14ac:dyDescent="0.2">
      <c r="A683" s="154">
        <v>907</v>
      </c>
      <c r="B683" s="150" t="s">
        <v>1277</v>
      </c>
      <c r="C683" s="153" t="s">
        <v>1080</v>
      </c>
    </row>
    <row r="684" spans="1:3" x14ac:dyDescent="0.2">
      <c r="A684" s="154">
        <v>908</v>
      </c>
      <c r="B684" s="150" t="s">
        <v>1277</v>
      </c>
      <c r="C684" s="153" t="s">
        <v>1080</v>
      </c>
    </row>
    <row r="685" spans="1:3" x14ac:dyDescent="0.2">
      <c r="A685" s="154">
        <v>909</v>
      </c>
      <c r="B685" s="150" t="s">
        <v>1277</v>
      </c>
      <c r="C685" s="153" t="s">
        <v>1080</v>
      </c>
    </row>
    <row r="686" spans="1:3" x14ac:dyDescent="0.2">
      <c r="A686" s="154">
        <v>910</v>
      </c>
      <c r="B686" s="150" t="s">
        <v>1277</v>
      </c>
      <c r="C686" s="153" t="s">
        <v>1080</v>
      </c>
    </row>
    <row r="687" spans="1:3" x14ac:dyDescent="0.2">
      <c r="A687" s="154">
        <v>911</v>
      </c>
      <c r="B687" s="150" t="s">
        <v>1277</v>
      </c>
      <c r="C687" s="153" t="s">
        <v>1080</v>
      </c>
    </row>
    <row r="688" spans="1:3" x14ac:dyDescent="0.2">
      <c r="A688" s="154">
        <v>912</v>
      </c>
      <c r="B688" s="150" t="s">
        <v>1277</v>
      </c>
      <c r="C688" s="153" t="s">
        <v>1080</v>
      </c>
    </row>
    <row r="689" spans="1:3" x14ac:dyDescent="0.2">
      <c r="A689" s="154">
        <v>913</v>
      </c>
      <c r="B689" s="150" t="s">
        <v>1277</v>
      </c>
      <c r="C689" s="153" t="s">
        <v>1080</v>
      </c>
    </row>
    <row r="690" spans="1:3" x14ac:dyDescent="0.2">
      <c r="A690" s="154">
        <v>914</v>
      </c>
      <c r="B690" s="150" t="s">
        <v>1278</v>
      </c>
      <c r="C690" s="153" t="s">
        <v>1100</v>
      </c>
    </row>
    <row r="691" spans="1:3" x14ac:dyDescent="0.2">
      <c r="A691" s="154">
        <v>915</v>
      </c>
      <c r="B691" s="150" t="s">
        <v>1231</v>
      </c>
      <c r="C691" s="153" t="s">
        <v>1100</v>
      </c>
    </row>
    <row r="692" spans="1:3" x14ac:dyDescent="0.2">
      <c r="A692" s="154">
        <v>916</v>
      </c>
      <c r="B692" s="150" t="s">
        <v>1231</v>
      </c>
      <c r="C692" s="153" t="s">
        <v>1100</v>
      </c>
    </row>
    <row r="693" spans="1:3" x14ac:dyDescent="0.2">
      <c r="A693" s="154">
        <v>917</v>
      </c>
      <c r="B693" s="150" t="s">
        <v>1231</v>
      </c>
      <c r="C693" s="153" t="s">
        <v>1100</v>
      </c>
    </row>
    <row r="694" spans="1:3" x14ac:dyDescent="0.2">
      <c r="A694" s="154">
        <v>918</v>
      </c>
      <c r="B694" s="150" t="s">
        <v>1166</v>
      </c>
      <c r="C694" s="153" t="s">
        <v>1100</v>
      </c>
    </row>
    <row r="695" spans="1:3" x14ac:dyDescent="0.2">
      <c r="A695" s="154">
        <v>919</v>
      </c>
      <c r="B695" s="150" t="s">
        <v>1279</v>
      </c>
      <c r="C695" s="153" t="s">
        <v>1100</v>
      </c>
    </row>
    <row r="696" spans="1:3" x14ac:dyDescent="0.2">
      <c r="A696" s="154">
        <v>920</v>
      </c>
      <c r="B696" s="150" t="s">
        <v>1279</v>
      </c>
      <c r="C696" s="153" t="s">
        <v>1100</v>
      </c>
    </row>
    <row r="697" spans="1:3" x14ac:dyDescent="0.2">
      <c r="A697" s="154">
        <v>922</v>
      </c>
      <c r="B697" s="150" t="s">
        <v>1189</v>
      </c>
      <c r="C697" s="153" t="s">
        <v>1100</v>
      </c>
    </row>
    <row r="698" spans="1:3" x14ac:dyDescent="0.2">
      <c r="A698" s="154">
        <v>923</v>
      </c>
      <c r="B698" s="150" t="s">
        <v>1189</v>
      </c>
      <c r="C698" s="153" t="s">
        <v>1100</v>
      </c>
    </row>
    <row r="699" spans="1:3" x14ac:dyDescent="0.2">
      <c r="A699" s="154">
        <v>924</v>
      </c>
      <c r="B699" s="150" t="s">
        <v>1189</v>
      </c>
      <c r="C699" s="153" t="s">
        <v>1100</v>
      </c>
    </row>
    <row r="700" spans="1:3" x14ac:dyDescent="0.2">
      <c r="A700" s="154">
        <v>925</v>
      </c>
      <c r="B700" s="150" t="s">
        <v>1280</v>
      </c>
      <c r="C700" s="153" t="s">
        <v>1219</v>
      </c>
    </row>
    <row r="701" spans="1:3" x14ac:dyDescent="0.2">
      <c r="A701" s="154">
        <v>926</v>
      </c>
      <c r="B701" s="150" t="s">
        <v>1220</v>
      </c>
      <c r="C701" s="153" t="s">
        <v>1219</v>
      </c>
    </row>
    <row r="702" spans="1:3" x14ac:dyDescent="0.2">
      <c r="A702" s="154">
        <v>927</v>
      </c>
      <c r="B702" s="150" t="s">
        <v>1222</v>
      </c>
      <c r="C702" s="153" t="s">
        <v>1219</v>
      </c>
    </row>
    <row r="703" spans="1:3" x14ac:dyDescent="0.2">
      <c r="A703" s="154">
        <v>928</v>
      </c>
      <c r="B703" s="150" t="s">
        <v>1221</v>
      </c>
      <c r="C703" s="153" t="s">
        <v>1219</v>
      </c>
    </row>
    <row r="704" spans="1:3" x14ac:dyDescent="0.2">
      <c r="A704" s="154">
        <v>929</v>
      </c>
      <c r="B704" s="150" t="s">
        <v>1275</v>
      </c>
      <c r="C704" s="153" t="s">
        <v>1080</v>
      </c>
    </row>
    <row r="705" spans="1:3" x14ac:dyDescent="0.2">
      <c r="A705" s="154">
        <v>930</v>
      </c>
      <c r="B705" s="150" t="s">
        <v>1275</v>
      </c>
      <c r="C705" s="153" t="s">
        <v>1080</v>
      </c>
    </row>
    <row r="706" spans="1:3" x14ac:dyDescent="0.2">
      <c r="A706" s="154">
        <v>931</v>
      </c>
      <c r="B706" s="150" t="s">
        <v>1275</v>
      </c>
      <c r="C706" s="153" t="s">
        <v>1080</v>
      </c>
    </row>
    <row r="707" spans="1:3" x14ac:dyDescent="0.2">
      <c r="A707" s="154">
        <v>932</v>
      </c>
      <c r="B707" s="150" t="s">
        <v>1281</v>
      </c>
      <c r="C707" s="153" t="s">
        <v>1100</v>
      </c>
    </row>
    <row r="708" spans="1:3" x14ac:dyDescent="0.2">
      <c r="A708" s="154">
        <v>933</v>
      </c>
      <c r="B708" s="150" t="s">
        <v>1273</v>
      </c>
      <c r="C708" s="153" t="s">
        <v>1100</v>
      </c>
    </row>
    <row r="709" spans="1:3" x14ac:dyDescent="0.2">
      <c r="A709" s="154">
        <v>934</v>
      </c>
      <c r="B709" s="150" t="s">
        <v>1274</v>
      </c>
      <c r="C709" s="153" t="s">
        <v>1080</v>
      </c>
    </row>
    <row r="710" spans="1:3" x14ac:dyDescent="0.2">
      <c r="A710" s="154">
        <v>935</v>
      </c>
      <c r="B710" s="150" t="s">
        <v>1282</v>
      </c>
      <c r="C710" s="153" t="s">
        <v>1100</v>
      </c>
    </row>
    <row r="711" spans="1:3" x14ac:dyDescent="0.2">
      <c r="A711" s="154">
        <v>936</v>
      </c>
      <c r="B711" s="150" t="s">
        <v>1282</v>
      </c>
      <c r="C711" s="153" t="s">
        <v>1100</v>
      </c>
    </row>
    <row r="712" spans="1:3" x14ac:dyDescent="0.2">
      <c r="A712" s="154">
        <v>937</v>
      </c>
      <c r="B712" s="150" t="s">
        <v>1282</v>
      </c>
      <c r="C712" s="153" t="s">
        <v>1100</v>
      </c>
    </row>
    <row r="713" spans="1:3" x14ac:dyDescent="0.2">
      <c r="A713" s="154">
        <v>938</v>
      </c>
      <c r="B713" s="150" t="s">
        <v>1282</v>
      </c>
      <c r="C713" s="153" t="s">
        <v>1100</v>
      </c>
    </row>
    <row r="714" spans="1:3" x14ac:dyDescent="0.2">
      <c r="A714" s="154">
        <v>939</v>
      </c>
      <c r="B714" s="150" t="s">
        <v>1282</v>
      </c>
      <c r="C714" s="153" t="s">
        <v>1100</v>
      </c>
    </row>
    <row r="715" spans="1:3" x14ac:dyDescent="0.2">
      <c r="A715" s="154">
        <v>940</v>
      </c>
      <c r="B715" s="150" t="s">
        <v>1283</v>
      </c>
      <c r="C715" s="153" t="s">
        <v>1241</v>
      </c>
    </row>
    <row r="716" spans="1:3" x14ac:dyDescent="0.2">
      <c r="A716" s="154">
        <v>941</v>
      </c>
      <c r="B716" s="150" t="s">
        <v>1284</v>
      </c>
      <c r="C716" s="153" t="s">
        <v>1241</v>
      </c>
    </row>
    <row r="717" spans="1:3" x14ac:dyDescent="0.2">
      <c r="A717" s="154">
        <v>942</v>
      </c>
      <c r="B717" s="150" t="s">
        <v>1135</v>
      </c>
      <c r="C717" s="153" t="s">
        <v>1100</v>
      </c>
    </row>
    <row r="718" spans="1:3" x14ac:dyDescent="0.2">
      <c r="A718" s="154">
        <v>943</v>
      </c>
      <c r="B718" s="150" t="s">
        <v>1126</v>
      </c>
      <c r="C718" s="153" t="s">
        <v>1100</v>
      </c>
    </row>
    <row r="719" spans="1:3" x14ac:dyDescent="0.2">
      <c r="A719" s="154">
        <v>944</v>
      </c>
      <c r="B719" s="150" t="s">
        <v>1126</v>
      </c>
      <c r="C719" s="153" t="s">
        <v>1100</v>
      </c>
    </row>
    <row r="720" spans="1:3" x14ac:dyDescent="0.2">
      <c r="A720" s="154">
        <v>945</v>
      </c>
      <c r="B720" s="150" t="s">
        <v>1126</v>
      </c>
      <c r="C720" s="153" t="s">
        <v>1100</v>
      </c>
    </row>
    <row r="721" spans="1:3" x14ac:dyDescent="0.2">
      <c r="A721" s="154">
        <v>946</v>
      </c>
      <c r="B721" s="150" t="s">
        <v>1126</v>
      </c>
      <c r="C721" s="153" t="s">
        <v>1100</v>
      </c>
    </row>
    <row r="722" spans="1:3" x14ac:dyDescent="0.2">
      <c r="A722" s="154">
        <v>947</v>
      </c>
      <c r="B722" s="150" t="s">
        <v>1285</v>
      </c>
      <c r="C722" s="153" t="s">
        <v>1100</v>
      </c>
    </row>
    <row r="723" spans="1:3" x14ac:dyDescent="0.2">
      <c r="A723" s="154">
        <v>948</v>
      </c>
      <c r="B723" s="150" t="s">
        <v>1286</v>
      </c>
      <c r="C723" s="153" t="s">
        <v>1100</v>
      </c>
    </row>
    <row r="724" spans="1:3" x14ac:dyDescent="0.2">
      <c r="A724" s="154">
        <v>949</v>
      </c>
      <c r="B724" s="150" t="s">
        <v>1287</v>
      </c>
      <c r="C724" s="153" t="s">
        <v>1100</v>
      </c>
    </row>
    <row r="725" spans="1:3" x14ac:dyDescent="0.2">
      <c r="A725" s="154">
        <v>950</v>
      </c>
      <c r="B725" s="150" t="s">
        <v>1288</v>
      </c>
      <c r="C725" s="153" t="s">
        <v>1080</v>
      </c>
    </row>
    <row r="726" spans="1:3" x14ac:dyDescent="0.2">
      <c r="A726" s="154">
        <v>951</v>
      </c>
      <c r="B726" s="150" t="s">
        <v>1289</v>
      </c>
      <c r="C726" s="153" t="s">
        <v>1080</v>
      </c>
    </row>
    <row r="727" spans="1:3" x14ac:dyDescent="0.2">
      <c r="A727" s="154">
        <v>952</v>
      </c>
      <c r="B727" s="150" t="s">
        <v>1290</v>
      </c>
      <c r="C727" s="153" t="s">
        <v>1100</v>
      </c>
    </row>
    <row r="728" spans="1:3" x14ac:dyDescent="0.2">
      <c r="A728" s="154">
        <v>953</v>
      </c>
      <c r="B728" s="150" t="s">
        <v>1291</v>
      </c>
      <c r="C728" s="153" t="s">
        <v>1100</v>
      </c>
    </row>
    <row r="729" spans="1:3" x14ac:dyDescent="0.2">
      <c r="A729" s="154">
        <v>954</v>
      </c>
      <c r="B729" s="150" t="s">
        <v>1292</v>
      </c>
      <c r="C729" s="153" t="s">
        <v>1100</v>
      </c>
    </row>
    <row r="730" spans="1:3" x14ac:dyDescent="0.2">
      <c r="A730" s="154">
        <v>955</v>
      </c>
      <c r="B730" s="150" t="s">
        <v>1293</v>
      </c>
      <c r="C730" s="153" t="s">
        <v>1100</v>
      </c>
    </row>
    <row r="731" spans="1:3" x14ac:dyDescent="0.2">
      <c r="A731" s="154">
        <v>956</v>
      </c>
      <c r="B731" s="150" t="s">
        <v>1294</v>
      </c>
      <c r="C731" s="153" t="s">
        <v>1100</v>
      </c>
    </row>
    <row r="732" spans="1:3" x14ac:dyDescent="0.2">
      <c r="A732" s="154">
        <v>957</v>
      </c>
      <c r="B732" s="150" t="s">
        <v>1295</v>
      </c>
      <c r="C732" s="153" t="s">
        <v>1100</v>
      </c>
    </row>
    <row r="733" spans="1:3" x14ac:dyDescent="0.2">
      <c r="A733" s="154">
        <v>958</v>
      </c>
      <c r="B733" s="150" t="s">
        <v>1296</v>
      </c>
      <c r="C733" s="153" t="s">
        <v>1100</v>
      </c>
    </row>
    <row r="734" spans="1:3" x14ac:dyDescent="0.2">
      <c r="A734" s="154">
        <v>959</v>
      </c>
      <c r="B734" s="150" t="s">
        <v>1297</v>
      </c>
      <c r="C734" s="153" t="s">
        <v>1100</v>
      </c>
    </row>
    <row r="735" spans="1:3" x14ac:dyDescent="0.2">
      <c r="A735" s="154">
        <v>960</v>
      </c>
      <c r="B735" s="150" t="s">
        <v>1298</v>
      </c>
      <c r="C735" s="153" t="s">
        <v>1100</v>
      </c>
    </row>
    <row r="736" spans="1:3" x14ac:dyDescent="0.2">
      <c r="A736" s="154">
        <v>961</v>
      </c>
      <c r="B736" s="150" t="s">
        <v>1299</v>
      </c>
      <c r="C736" s="153" t="s">
        <v>1100</v>
      </c>
    </row>
    <row r="737" spans="1:3" x14ac:dyDescent="0.2">
      <c r="A737" s="154">
        <v>962</v>
      </c>
      <c r="B737" s="150" t="s">
        <v>1300</v>
      </c>
      <c r="C737" s="153" t="s">
        <v>1100</v>
      </c>
    </row>
    <row r="738" spans="1:3" x14ac:dyDescent="0.2">
      <c r="A738" s="154">
        <v>963</v>
      </c>
      <c r="B738" s="150" t="s">
        <v>1301</v>
      </c>
      <c r="C738" s="153" t="s">
        <v>1100</v>
      </c>
    </row>
    <row r="739" spans="1:3" x14ac:dyDescent="0.2">
      <c r="A739" s="154">
        <v>964</v>
      </c>
      <c r="B739" s="150" t="s">
        <v>1302</v>
      </c>
      <c r="C739" s="153" t="s">
        <v>1100</v>
      </c>
    </row>
    <row r="740" spans="1:3" x14ac:dyDescent="0.2">
      <c r="A740" s="154">
        <v>965</v>
      </c>
      <c r="B740" s="150" t="s">
        <v>1303</v>
      </c>
      <c r="C740" s="153" t="s">
        <v>1100</v>
      </c>
    </row>
    <row r="741" spans="1:3" x14ac:dyDescent="0.2">
      <c r="A741" s="154">
        <v>966</v>
      </c>
      <c r="B741" s="150" t="s">
        <v>1146</v>
      </c>
      <c r="C741" s="153" t="s">
        <v>1080</v>
      </c>
    </row>
    <row r="742" spans="1:3" x14ac:dyDescent="0.2">
      <c r="A742" s="154">
        <v>967</v>
      </c>
      <c r="B742" s="150" t="s">
        <v>1158</v>
      </c>
      <c r="C742" s="153" t="s">
        <v>1100</v>
      </c>
    </row>
    <row r="743" spans="1:3" x14ac:dyDescent="0.2">
      <c r="A743" s="154">
        <v>968</v>
      </c>
      <c r="B743" s="150" t="s">
        <v>1158</v>
      </c>
      <c r="C743" s="153" t="s">
        <v>1100</v>
      </c>
    </row>
    <row r="744" spans="1:3" x14ac:dyDescent="0.2">
      <c r="A744" s="154">
        <v>969</v>
      </c>
      <c r="B744" s="150" t="s">
        <v>1303</v>
      </c>
      <c r="C744" s="153" t="s">
        <v>1100</v>
      </c>
    </row>
    <row r="745" spans="1:3" x14ac:dyDescent="0.2">
      <c r="A745" s="154">
        <v>970</v>
      </c>
      <c r="B745" s="150" t="s">
        <v>1114</v>
      </c>
      <c r="C745" s="153" t="s">
        <v>1100</v>
      </c>
    </row>
    <row r="746" spans="1:3" x14ac:dyDescent="0.2">
      <c r="A746" s="154">
        <v>971</v>
      </c>
      <c r="B746" s="150" t="s">
        <v>1304</v>
      </c>
      <c r="C746" s="153" t="s">
        <v>1100</v>
      </c>
    </row>
    <row r="747" spans="1:3" x14ac:dyDescent="0.2">
      <c r="A747" s="154">
        <v>972</v>
      </c>
      <c r="B747" s="150" t="s">
        <v>1305</v>
      </c>
      <c r="C747" s="153" t="s">
        <v>1100</v>
      </c>
    </row>
    <row r="748" spans="1:3" x14ac:dyDescent="0.2">
      <c r="A748" s="154">
        <v>973</v>
      </c>
      <c r="B748" s="150" t="s">
        <v>1156</v>
      </c>
      <c r="C748" s="153" t="s">
        <v>1100</v>
      </c>
    </row>
    <row r="749" spans="1:3" x14ac:dyDescent="0.2">
      <c r="A749" s="154">
        <v>974</v>
      </c>
      <c r="B749" s="150" t="s">
        <v>1182</v>
      </c>
      <c r="C749" s="153" t="s">
        <v>1100</v>
      </c>
    </row>
    <row r="750" spans="1:3" x14ac:dyDescent="0.2">
      <c r="A750" s="154">
        <v>975</v>
      </c>
      <c r="B750" s="150" t="s">
        <v>1306</v>
      </c>
      <c r="C750" s="153" t="s">
        <v>1100</v>
      </c>
    </row>
    <row r="751" spans="1:3" x14ac:dyDescent="0.2">
      <c r="A751" s="154">
        <v>976</v>
      </c>
      <c r="B751" s="150" t="s">
        <v>1307</v>
      </c>
      <c r="C751" s="153" t="s">
        <v>1100</v>
      </c>
    </row>
    <row r="752" spans="1:3" x14ac:dyDescent="0.2">
      <c r="A752" s="154">
        <v>978</v>
      </c>
      <c r="B752" s="150" t="s">
        <v>1140</v>
      </c>
      <c r="C752" s="153" t="s">
        <v>1080</v>
      </c>
    </row>
    <row r="753" spans="1:3" x14ac:dyDescent="0.2">
      <c r="A753" s="154">
        <v>979</v>
      </c>
      <c r="B753" s="150" t="s">
        <v>1179</v>
      </c>
      <c r="C753" s="153" t="s">
        <v>1080</v>
      </c>
    </row>
    <row r="754" spans="1:3" x14ac:dyDescent="0.2">
      <c r="A754" s="154">
        <v>980</v>
      </c>
      <c r="B754" s="150" t="s">
        <v>1308</v>
      </c>
      <c r="C754" s="153" t="s">
        <v>1100</v>
      </c>
    </row>
    <row r="755" spans="1:3" x14ac:dyDescent="0.2">
      <c r="A755" s="154">
        <v>981</v>
      </c>
      <c r="B755" s="150" t="s">
        <v>1309</v>
      </c>
      <c r="C755" s="153" t="s">
        <v>1080</v>
      </c>
    </row>
    <row r="756" spans="1:3" x14ac:dyDescent="0.2">
      <c r="A756" s="154">
        <v>982</v>
      </c>
      <c r="B756" s="150" t="s">
        <v>1310</v>
      </c>
      <c r="C756" s="153" t="s">
        <v>1100</v>
      </c>
    </row>
    <row r="757" spans="1:3" x14ac:dyDescent="0.2">
      <c r="A757" s="154">
        <v>983</v>
      </c>
      <c r="B757" s="150" t="s">
        <v>1311</v>
      </c>
      <c r="C757" s="153" t="s">
        <v>1100</v>
      </c>
    </row>
    <row r="758" spans="1:3" x14ac:dyDescent="0.2">
      <c r="A758" s="154">
        <v>984</v>
      </c>
      <c r="B758" s="150" t="s">
        <v>1312</v>
      </c>
      <c r="C758" s="153" t="s">
        <v>1100</v>
      </c>
    </row>
    <row r="759" spans="1:3" x14ac:dyDescent="0.2">
      <c r="A759" s="154">
        <v>985</v>
      </c>
      <c r="B759" s="150" t="s">
        <v>1313</v>
      </c>
      <c r="C759" s="153" t="s">
        <v>1100</v>
      </c>
    </row>
    <row r="760" spans="1:3" x14ac:dyDescent="0.2">
      <c r="A760" s="154">
        <v>989</v>
      </c>
      <c r="B760" s="150" t="s">
        <v>1195</v>
      </c>
      <c r="C760" s="153" t="s">
        <v>1100</v>
      </c>
    </row>
    <row r="761" spans="1:3" x14ac:dyDescent="0.2">
      <c r="A761" s="154">
        <v>990</v>
      </c>
      <c r="B761" s="150" t="s">
        <v>1196</v>
      </c>
      <c r="C761" s="153" t="s">
        <v>1080</v>
      </c>
    </row>
    <row r="762" spans="1:3" x14ac:dyDescent="0.2">
      <c r="A762" s="154">
        <v>991</v>
      </c>
      <c r="B762" s="150" t="s">
        <v>1146</v>
      </c>
      <c r="C762" s="153" t="s">
        <v>1080</v>
      </c>
    </row>
    <row r="763" spans="1:3" x14ac:dyDescent="0.2">
      <c r="A763" s="154">
        <v>996</v>
      </c>
      <c r="B763" s="150" t="s">
        <v>1226</v>
      </c>
      <c r="C763" s="153" t="s">
        <v>1100</v>
      </c>
    </row>
    <row r="764" spans="1:3" x14ac:dyDescent="0.2">
      <c r="A764" s="154">
        <v>997</v>
      </c>
      <c r="B764" s="150" t="s">
        <v>1314</v>
      </c>
      <c r="C764" s="153" t="s">
        <v>1100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3"/>
  <sheetViews>
    <sheetView showGridLines="0" topLeftCell="B1" zoomScaleNormal="100" workbookViewId="0"/>
  </sheetViews>
  <sheetFormatPr defaultRowHeight="12.75" x14ac:dyDescent="0.2"/>
  <cols>
    <col min="1" max="1" width="32.7109375" customWidth="1"/>
    <col min="2" max="2" width="14.7109375" customWidth="1"/>
    <col min="3" max="3" width="8.7109375" customWidth="1"/>
    <col min="4" max="9" width="14.7109375" customWidth="1"/>
  </cols>
  <sheetData>
    <row r="1" spans="1:9" x14ac:dyDescent="0.2">
      <c r="A1" s="147" t="s">
        <v>37</v>
      </c>
      <c r="B1" s="147"/>
    </row>
    <row r="2" spans="1:9" ht="36.75" customHeight="1" x14ac:dyDescent="0.2">
      <c r="A2" s="237" t="str">
        <f>Overview!B4&amp; " - Effective from "&amp;Overview!C4&amp;" - "&amp;Overview!E4&amp;" Residual Charging Bands"</f>
        <v>VPEN - GSP C  - Effective from 2027/28 - Final Residual Charging Bands</v>
      </c>
      <c r="B2" s="238"/>
      <c r="C2" s="238"/>
      <c r="D2" s="238"/>
      <c r="E2" s="238"/>
      <c r="F2" s="238"/>
      <c r="G2" s="238"/>
      <c r="H2" s="238"/>
      <c r="I2" s="239"/>
    </row>
    <row r="4" spans="1:9" ht="60" customHeight="1" x14ac:dyDescent="0.2">
      <c r="A4" s="208" t="s">
        <v>1315</v>
      </c>
      <c r="B4" s="208" t="s">
        <v>1316</v>
      </c>
      <c r="C4" s="208" t="s">
        <v>1317</v>
      </c>
      <c r="D4" s="208" t="s">
        <v>1318</v>
      </c>
      <c r="E4" s="208" t="s">
        <v>1319</v>
      </c>
      <c r="F4" s="194" t="s">
        <v>1320</v>
      </c>
      <c r="G4" s="194" t="s">
        <v>1321</v>
      </c>
      <c r="H4" s="194" t="s">
        <v>1322</v>
      </c>
      <c r="I4" s="194" t="s">
        <v>1323</v>
      </c>
    </row>
    <row r="5" spans="1:9" ht="15" customHeight="1" x14ac:dyDescent="0.2">
      <c r="A5" s="168" t="s">
        <v>1324</v>
      </c>
      <c r="B5" s="169" t="s">
        <v>1325</v>
      </c>
      <c r="C5" s="169" t="s">
        <v>1326</v>
      </c>
      <c r="D5" s="172"/>
      <c r="E5" s="172"/>
      <c r="F5" s="199">
        <v>-5.4849222419318977</v>
      </c>
      <c r="G5" s="200">
        <v>-0.21746675036587701</v>
      </c>
      <c r="H5" s="200">
        <v>-0.21746675036587701</v>
      </c>
      <c r="I5" s="200">
        <v>-0.10781043932565829</v>
      </c>
    </row>
    <row r="6" spans="1:9" ht="15" customHeight="1" x14ac:dyDescent="0.2">
      <c r="A6" s="266" t="s">
        <v>1327</v>
      </c>
      <c r="B6" s="169">
        <v>1</v>
      </c>
      <c r="C6" s="169" t="s">
        <v>1328</v>
      </c>
      <c r="D6" s="173">
        <v>0</v>
      </c>
      <c r="E6" s="173">
        <v>3986</v>
      </c>
      <c r="F6" s="199">
        <v>-5.9094115308872937</v>
      </c>
      <c r="G6" s="200">
        <v>-0.11999497114763917</v>
      </c>
      <c r="H6" s="200">
        <v>-0.11999497114763917</v>
      </c>
      <c r="I6" s="200">
        <v>-8.3462425512559862E-2</v>
      </c>
    </row>
    <row r="7" spans="1:9" ht="15" customHeight="1" x14ac:dyDescent="0.2">
      <c r="A7" s="267"/>
      <c r="B7" s="169">
        <v>2</v>
      </c>
      <c r="C7" s="169" t="s">
        <v>1328</v>
      </c>
      <c r="D7" s="173">
        <v>3986</v>
      </c>
      <c r="E7" s="173">
        <v>13677</v>
      </c>
      <c r="F7" s="199">
        <v>-5.9094115308872937</v>
      </c>
      <c r="G7" s="200">
        <v>-0.9662252261009332</v>
      </c>
      <c r="H7" s="200">
        <v>-0.9662252261009332</v>
      </c>
      <c r="I7" s="200">
        <v>-8.3462425512559862E-2</v>
      </c>
    </row>
    <row r="8" spans="1:9" ht="15" customHeight="1" x14ac:dyDescent="0.2">
      <c r="A8" s="267"/>
      <c r="B8" s="169">
        <v>3</v>
      </c>
      <c r="C8" s="169" t="s">
        <v>1328</v>
      </c>
      <c r="D8" s="173">
        <v>13677</v>
      </c>
      <c r="E8" s="173">
        <v>27543</v>
      </c>
      <c r="F8" s="199">
        <v>-5.9094115308872937</v>
      </c>
      <c r="G8" s="200">
        <v>-1.276928171901422</v>
      </c>
      <c r="H8" s="200">
        <v>-1.1304449621677095</v>
      </c>
      <c r="I8" s="200">
        <v>-8.3462425512559862E-2</v>
      </c>
    </row>
    <row r="9" spans="1:9" ht="15" customHeight="1" x14ac:dyDescent="0.2">
      <c r="A9" s="268"/>
      <c r="B9" s="169">
        <v>4</v>
      </c>
      <c r="C9" s="169" t="s">
        <v>1328</v>
      </c>
      <c r="D9" s="173">
        <v>27543</v>
      </c>
      <c r="E9" s="173" t="s">
        <v>1329</v>
      </c>
      <c r="F9" s="199">
        <v>-5.9094115308872937</v>
      </c>
      <c r="G9" s="200">
        <v>-1.6787005117286526</v>
      </c>
      <c r="H9" s="200">
        <v>-1.1304449621677095</v>
      </c>
      <c r="I9" s="200">
        <v>-8.3462425512559862E-2</v>
      </c>
    </row>
    <row r="10" spans="1:9" ht="15" customHeight="1" x14ac:dyDescent="0.2">
      <c r="A10" s="266" t="s">
        <v>1330</v>
      </c>
      <c r="B10" s="169">
        <v>1</v>
      </c>
      <c r="C10" s="169" t="s">
        <v>1331</v>
      </c>
      <c r="D10" s="173">
        <v>0</v>
      </c>
      <c r="E10" s="173">
        <v>90</v>
      </c>
      <c r="F10" s="199">
        <v>-12.207098366575005</v>
      </c>
      <c r="G10" s="200">
        <v>-2.7532510572542979</v>
      </c>
      <c r="H10" s="200">
        <v>-0.59937425597426264</v>
      </c>
      <c r="I10" s="200">
        <v>-3.2577639995765538E-2</v>
      </c>
    </row>
    <row r="11" spans="1:9" ht="15" customHeight="1" x14ac:dyDescent="0.2">
      <c r="A11" s="267"/>
      <c r="B11" s="169">
        <v>2</v>
      </c>
      <c r="C11" s="169" t="s">
        <v>1331</v>
      </c>
      <c r="D11" s="173">
        <v>90</v>
      </c>
      <c r="E11" s="173">
        <v>150</v>
      </c>
      <c r="F11" s="199">
        <v>-12.207098366575005</v>
      </c>
      <c r="G11" s="200">
        <v>-2.8179091602099651</v>
      </c>
      <c r="H11" s="200">
        <v>-0.59937425597426264</v>
      </c>
      <c r="I11" s="200">
        <v>-3.2577639995765538E-2</v>
      </c>
    </row>
    <row r="12" spans="1:9" ht="15" customHeight="1" x14ac:dyDescent="0.2">
      <c r="A12" s="267"/>
      <c r="B12" s="169">
        <v>3</v>
      </c>
      <c r="C12" s="169" t="s">
        <v>1331</v>
      </c>
      <c r="D12" s="173">
        <v>150</v>
      </c>
      <c r="E12" s="173">
        <v>250</v>
      </c>
      <c r="F12" s="199">
        <v>-12.207098366575005</v>
      </c>
      <c r="G12" s="200">
        <v>-2.8759502065967881</v>
      </c>
      <c r="H12" s="200">
        <v>-0.59937425597426264</v>
      </c>
      <c r="I12" s="200">
        <v>-3.2577639995765538E-2</v>
      </c>
    </row>
    <row r="13" spans="1:9" ht="15" customHeight="1" x14ac:dyDescent="0.2">
      <c r="A13" s="268"/>
      <c r="B13" s="169">
        <v>4</v>
      </c>
      <c r="C13" s="169" t="s">
        <v>1331</v>
      </c>
      <c r="D13" s="173">
        <v>250</v>
      </c>
      <c r="E13" s="173" t="s">
        <v>1329</v>
      </c>
      <c r="F13" s="199">
        <v>-12.207098366575005</v>
      </c>
      <c r="G13" s="200">
        <v>-2.9477088673208343</v>
      </c>
      <c r="H13" s="200">
        <v>-0.59937425597426264</v>
      </c>
      <c r="I13" s="200">
        <v>-3.2577639995765538E-2</v>
      </c>
    </row>
    <row r="14" spans="1:9" ht="15" customHeight="1" x14ac:dyDescent="0.2">
      <c r="A14" s="266" t="s">
        <v>1332</v>
      </c>
      <c r="B14" s="169">
        <v>1</v>
      </c>
      <c r="C14" s="169" t="s">
        <v>1331</v>
      </c>
      <c r="D14" s="173">
        <v>0</v>
      </c>
      <c r="E14" s="173">
        <v>500</v>
      </c>
      <c r="F14" s="199">
        <v>-129.42482294331731</v>
      </c>
      <c r="G14" s="200">
        <v>-3.0674114645519213</v>
      </c>
      <c r="H14" s="200">
        <v>-0.44576703301991616</v>
      </c>
      <c r="I14" s="200">
        <v>-2.5715094586043687E-2</v>
      </c>
    </row>
    <row r="15" spans="1:9" ht="15" customHeight="1" x14ac:dyDescent="0.2">
      <c r="A15" s="267"/>
      <c r="B15" s="169">
        <v>2</v>
      </c>
      <c r="C15" s="169" t="s">
        <v>1331</v>
      </c>
      <c r="D15" s="173">
        <v>500</v>
      </c>
      <c r="E15" s="173">
        <v>1100</v>
      </c>
      <c r="F15" s="199">
        <v>-129.42482294331731</v>
      </c>
      <c r="G15" s="200">
        <v>-3.2643898017655526</v>
      </c>
      <c r="H15" s="200">
        <v>-0.44576703301991616</v>
      </c>
      <c r="I15" s="200">
        <v>-2.5715094586043687E-2</v>
      </c>
    </row>
    <row r="16" spans="1:9" ht="15" customHeight="1" x14ac:dyDescent="0.2">
      <c r="A16" s="267"/>
      <c r="B16" s="169">
        <v>3</v>
      </c>
      <c r="C16" s="169" t="s">
        <v>1331</v>
      </c>
      <c r="D16" s="173">
        <v>1100</v>
      </c>
      <c r="E16" s="173">
        <v>2000</v>
      </c>
      <c r="F16" s="199">
        <v>-129.42482294331731</v>
      </c>
      <c r="G16" s="200">
        <v>-3.1831088787832602</v>
      </c>
      <c r="H16" s="200">
        <v>-0.44576703301991616</v>
      </c>
      <c r="I16" s="200">
        <v>-2.5715094586043687E-2</v>
      </c>
    </row>
    <row r="17" spans="1:9" ht="15" customHeight="1" x14ac:dyDescent="0.2">
      <c r="A17" s="268"/>
      <c r="B17" s="169">
        <v>4</v>
      </c>
      <c r="C17" s="169" t="s">
        <v>1331</v>
      </c>
      <c r="D17" s="173">
        <v>2000</v>
      </c>
      <c r="E17" s="173" t="s">
        <v>1329</v>
      </c>
      <c r="F17" s="199">
        <v>-129.42482294331731</v>
      </c>
      <c r="G17" s="200">
        <v>-3.2478134973859696</v>
      </c>
      <c r="H17" s="200">
        <v>-0.44576703301991616</v>
      </c>
      <c r="I17" s="200">
        <v>-2.5715094586043687E-2</v>
      </c>
    </row>
    <row r="18" spans="1:9" ht="15" customHeight="1" x14ac:dyDescent="0.2">
      <c r="A18" s="269" t="s">
        <v>1333</v>
      </c>
      <c r="B18" s="169">
        <v>1</v>
      </c>
      <c r="C18" s="169" t="s">
        <v>1331</v>
      </c>
      <c r="D18" s="173">
        <v>0</v>
      </c>
      <c r="E18" s="173">
        <v>3500</v>
      </c>
      <c r="F18" s="199">
        <v>975.67010021377337</v>
      </c>
      <c r="G18" s="199"/>
      <c r="H18" s="200"/>
      <c r="I18" s="200"/>
    </row>
    <row r="19" spans="1:9" ht="15" customHeight="1" x14ac:dyDescent="0.2">
      <c r="A19" s="270"/>
      <c r="B19" s="169">
        <v>2</v>
      </c>
      <c r="C19" s="169" t="s">
        <v>1331</v>
      </c>
      <c r="D19" s="173">
        <v>3500</v>
      </c>
      <c r="E19" s="173">
        <v>11000</v>
      </c>
      <c r="F19" s="199">
        <v>10677.011118338023</v>
      </c>
      <c r="G19" s="199"/>
      <c r="H19" s="200"/>
      <c r="I19" s="200"/>
    </row>
    <row r="20" spans="1:9" ht="15" customHeight="1" x14ac:dyDescent="0.2">
      <c r="A20" s="270"/>
      <c r="B20" s="169">
        <v>3</v>
      </c>
      <c r="C20" s="169" t="s">
        <v>1331</v>
      </c>
      <c r="D20" s="173">
        <v>11000</v>
      </c>
      <c r="E20" s="173">
        <v>20000</v>
      </c>
      <c r="F20" s="199">
        <v>28207.126885145542</v>
      </c>
      <c r="G20" s="199"/>
      <c r="H20" s="200"/>
      <c r="I20" s="200"/>
    </row>
    <row r="21" spans="1:9" ht="15" customHeight="1" x14ac:dyDescent="0.2">
      <c r="A21" s="271"/>
      <c r="B21" s="169">
        <v>4</v>
      </c>
      <c r="C21" s="169" t="s">
        <v>1331</v>
      </c>
      <c r="D21" s="173">
        <v>20000</v>
      </c>
      <c r="E21" s="173" t="s">
        <v>1329</v>
      </c>
      <c r="F21" s="199">
        <v>68626.324498399976</v>
      </c>
      <c r="G21" s="199"/>
      <c r="H21" s="200"/>
      <c r="I21" s="200"/>
    </row>
    <row r="22" spans="1:9" x14ac:dyDescent="0.2">
      <c r="A22" t="s">
        <v>1334</v>
      </c>
    </row>
    <row r="23" spans="1:9" ht="28.5" customHeight="1" x14ac:dyDescent="0.2">
      <c r="A23" s="265" t="s">
        <v>1335</v>
      </c>
      <c r="B23" s="265"/>
      <c r="C23" s="265"/>
      <c r="D23" s="265"/>
      <c r="E23" s="265"/>
      <c r="F23" s="265"/>
      <c r="G23" s="265"/>
      <c r="H23" s="265"/>
      <c r="I23" s="265"/>
    </row>
  </sheetData>
  <mergeCells count="6">
    <mergeCell ref="A23:I23"/>
    <mergeCell ref="A2:I2"/>
    <mergeCell ref="A10:A13"/>
    <mergeCell ref="A14:A17"/>
    <mergeCell ref="A18:A21"/>
    <mergeCell ref="A6:A9"/>
  </mergeCells>
  <hyperlinks>
    <hyperlink ref="A1" location="Overview!A1" display="Back to Overview" xr:uid="{00000000-0004-0000-0C00-000000000000}"/>
  </hyperlinks>
  <pageMargins left="0.7" right="0.7" top="0.75" bottom="0.75" header="0.3" footer="0.3"/>
  <pageSetup paperSize="9" scale="6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tabSelected="1" zoomScale="90" zoomScaleNormal="90" workbookViewId="0"/>
  </sheetViews>
  <sheetFormatPr defaultRowHeight="12.75" x14ac:dyDescent="0.2"/>
  <cols>
    <col min="1" max="1" width="44.85546875" customWidth="1"/>
    <col min="2" max="2" width="38.28515625" customWidth="1"/>
  </cols>
  <sheetData>
    <row r="1" spans="1:2" x14ac:dyDescent="0.2">
      <c r="A1" s="147" t="s">
        <v>37</v>
      </c>
    </row>
    <row r="2" spans="1:2" ht="33" customHeight="1" x14ac:dyDescent="0.2">
      <c r="A2" s="237" t="str">
        <f>Overview!C4&amp;" - Effective from "&amp;Overview!D4&amp;" - "&amp;Overview!F4&amp;" TNUoS Mapping"</f>
        <v>2027/28 - Effective from 1 April 2027 -  TNUoS Mapping</v>
      </c>
      <c r="B2" s="239"/>
    </row>
    <row r="3" spans="1:2" ht="8.25" customHeight="1" x14ac:dyDescent="0.2"/>
    <row r="4" spans="1:2" ht="20.25" customHeight="1" x14ac:dyDescent="0.2">
      <c r="A4" s="167" t="s">
        <v>1336</v>
      </c>
      <c r="B4" s="167" t="s">
        <v>1337</v>
      </c>
    </row>
    <row r="5" spans="1:2" ht="15.75" customHeight="1" x14ac:dyDescent="0.2">
      <c r="A5" s="179" t="s">
        <v>74</v>
      </c>
      <c r="B5" s="179" t="s">
        <v>1338</v>
      </c>
    </row>
    <row r="6" spans="1:2" ht="15.75" customHeight="1" x14ac:dyDescent="0.2">
      <c r="A6" s="180" t="s">
        <v>76</v>
      </c>
      <c r="B6" s="180" t="s">
        <v>1339</v>
      </c>
    </row>
    <row r="7" spans="1:2" ht="15.75" customHeight="1" x14ac:dyDescent="0.2">
      <c r="A7" s="180" t="s">
        <v>77</v>
      </c>
      <c r="B7" s="180" t="str">
        <f>$B$6</f>
        <v>n/a (Non-Final Demand Site)</v>
      </c>
    </row>
    <row r="8" spans="1:2" ht="15.75" customHeight="1" x14ac:dyDescent="0.2">
      <c r="A8" s="179" t="s">
        <v>79</v>
      </c>
      <c r="B8" s="179" t="s">
        <v>1340</v>
      </c>
    </row>
    <row r="9" spans="1:2" ht="15.75" customHeight="1" x14ac:dyDescent="0.2">
      <c r="A9" s="179" t="s">
        <v>81</v>
      </c>
      <c r="B9" s="179" t="s">
        <v>1341</v>
      </c>
    </row>
    <row r="10" spans="1:2" ht="15.75" customHeight="1" x14ac:dyDescent="0.2">
      <c r="A10" s="179" t="s">
        <v>83</v>
      </c>
      <c r="B10" s="179" t="s">
        <v>1342</v>
      </c>
    </row>
    <row r="11" spans="1:2" ht="15.75" customHeight="1" x14ac:dyDescent="0.2">
      <c r="A11" s="179" t="s">
        <v>85</v>
      </c>
      <c r="B11" s="179" t="s">
        <v>1343</v>
      </c>
    </row>
    <row r="12" spans="1:2" ht="15.75" customHeight="1" x14ac:dyDescent="0.2">
      <c r="A12" s="180" t="s">
        <v>1344</v>
      </c>
      <c r="B12" s="180" t="str">
        <f t="shared" ref="B12:B13" si="0">$B$6</f>
        <v>n/a (Non-Final Demand Site)</v>
      </c>
    </row>
    <row r="13" spans="1:2" ht="15.75" customHeight="1" x14ac:dyDescent="0.2">
      <c r="A13" s="180" t="s">
        <v>88</v>
      </c>
      <c r="B13" s="180" t="str">
        <f t="shared" si="0"/>
        <v>n/a (Non-Final Demand Site)</v>
      </c>
    </row>
    <row r="14" spans="1:2" ht="15.75" customHeight="1" x14ac:dyDescent="0.2">
      <c r="A14" s="179" t="s">
        <v>89</v>
      </c>
      <c r="B14" s="179" t="s">
        <v>1345</v>
      </c>
    </row>
    <row r="15" spans="1:2" ht="15.75" customHeight="1" x14ac:dyDescent="0.2">
      <c r="A15" s="179" t="s">
        <v>90</v>
      </c>
      <c r="B15" s="179" t="s">
        <v>1346</v>
      </c>
    </row>
    <row r="16" spans="1:2" ht="15.75" customHeight="1" x14ac:dyDescent="0.2">
      <c r="A16" s="179" t="s">
        <v>91</v>
      </c>
      <c r="B16" s="179" t="s">
        <v>1347</v>
      </c>
    </row>
    <row r="17" spans="1:2" ht="15.75" customHeight="1" x14ac:dyDescent="0.2">
      <c r="A17" s="179" t="s">
        <v>92</v>
      </c>
      <c r="B17" s="179" t="s">
        <v>1348</v>
      </c>
    </row>
    <row r="18" spans="1:2" ht="15.75" customHeight="1" x14ac:dyDescent="0.2">
      <c r="A18" s="180" t="s">
        <v>93</v>
      </c>
      <c r="B18" s="180" t="str">
        <f>$B$6</f>
        <v>n/a (Non-Final Demand Site)</v>
      </c>
    </row>
    <row r="19" spans="1:2" ht="15.75" customHeight="1" x14ac:dyDescent="0.2">
      <c r="A19" s="179" t="s">
        <v>94</v>
      </c>
      <c r="B19" s="179" t="s">
        <v>1345</v>
      </c>
    </row>
    <row r="20" spans="1:2" ht="15.75" customHeight="1" x14ac:dyDescent="0.2">
      <c r="A20" s="179" t="s">
        <v>95</v>
      </c>
      <c r="B20" s="179" t="s">
        <v>1346</v>
      </c>
    </row>
    <row r="21" spans="1:2" ht="15.75" customHeight="1" x14ac:dyDescent="0.2">
      <c r="A21" s="179" t="s">
        <v>96</v>
      </c>
      <c r="B21" s="179" t="s">
        <v>1347</v>
      </c>
    </row>
    <row r="22" spans="1:2" ht="15.75" customHeight="1" x14ac:dyDescent="0.2">
      <c r="A22" s="179" t="s">
        <v>97</v>
      </c>
      <c r="B22" s="179" t="s">
        <v>1348</v>
      </c>
    </row>
    <row r="23" spans="1:2" ht="15.75" customHeight="1" x14ac:dyDescent="0.2">
      <c r="A23" s="180" t="s">
        <v>98</v>
      </c>
      <c r="B23" s="180" t="str">
        <f>$B$6</f>
        <v>n/a (Non-Final Demand Site)</v>
      </c>
    </row>
    <row r="24" spans="1:2" ht="15.75" customHeight="1" x14ac:dyDescent="0.2">
      <c r="A24" s="179" t="s">
        <v>99</v>
      </c>
      <c r="B24" s="179" t="s">
        <v>1349</v>
      </c>
    </row>
    <row r="25" spans="1:2" ht="15.75" customHeight="1" x14ac:dyDescent="0.2">
      <c r="A25" s="179" t="s">
        <v>100</v>
      </c>
      <c r="B25" s="179" t="s">
        <v>1350</v>
      </c>
    </row>
    <row r="26" spans="1:2" ht="15.75" customHeight="1" x14ac:dyDescent="0.2">
      <c r="A26" s="179" t="s">
        <v>101</v>
      </c>
      <c r="B26" s="179" t="s">
        <v>1351</v>
      </c>
    </row>
    <row r="27" spans="1:2" ht="15.75" customHeight="1" x14ac:dyDescent="0.2">
      <c r="A27" s="179" t="s">
        <v>102</v>
      </c>
      <c r="B27" s="179" t="s">
        <v>1352</v>
      </c>
    </row>
    <row r="28" spans="1:2" ht="15.75" customHeight="1" x14ac:dyDescent="0.2">
      <c r="A28" s="180" t="s">
        <v>103</v>
      </c>
      <c r="B28" s="180" t="s">
        <v>1353</v>
      </c>
    </row>
    <row r="29" spans="1:2" ht="15.75" customHeight="1" x14ac:dyDescent="0.2">
      <c r="A29" s="180" t="s">
        <v>107</v>
      </c>
      <c r="B29" s="180" t="str">
        <f t="shared" ref="B29:B37" si="1">$B$6</f>
        <v>n/a (Non-Final Demand Site)</v>
      </c>
    </row>
    <row r="30" spans="1:2" ht="15.75" customHeight="1" x14ac:dyDescent="0.2">
      <c r="A30" s="180" t="s">
        <v>109</v>
      </c>
      <c r="B30" s="180" t="str">
        <f t="shared" si="1"/>
        <v>n/a (Non-Final Demand Site)</v>
      </c>
    </row>
    <row r="31" spans="1:2" ht="15.75" customHeight="1" x14ac:dyDescent="0.2">
      <c r="A31" s="180" t="s">
        <v>110</v>
      </c>
      <c r="B31" s="180" t="str">
        <f t="shared" si="1"/>
        <v>n/a (Non-Final Demand Site)</v>
      </c>
    </row>
    <row r="32" spans="1:2" ht="15.75" customHeight="1" x14ac:dyDescent="0.2">
      <c r="A32" s="180" t="s">
        <v>1354</v>
      </c>
      <c r="B32" s="180" t="str">
        <f t="shared" si="1"/>
        <v>n/a (Non-Final Demand Site)</v>
      </c>
    </row>
    <row r="33" spans="1:2" ht="15.75" customHeight="1" x14ac:dyDescent="0.2">
      <c r="A33" s="180" t="s">
        <v>112</v>
      </c>
      <c r="B33" s="180" t="str">
        <f t="shared" si="1"/>
        <v>n/a (Non-Final Demand Site)</v>
      </c>
    </row>
    <row r="34" spans="1:2" ht="15.75" customHeight="1" x14ac:dyDescent="0.2">
      <c r="A34" s="180" t="s">
        <v>1355</v>
      </c>
      <c r="B34" s="180" t="str">
        <f t="shared" si="1"/>
        <v>n/a (Non-Final Demand Site)</v>
      </c>
    </row>
    <row r="35" spans="1:2" ht="15.75" customHeight="1" x14ac:dyDescent="0.2">
      <c r="A35" s="180" t="s">
        <v>114</v>
      </c>
      <c r="B35" s="180" t="str">
        <f t="shared" si="1"/>
        <v>n/a (Non-Final Demand Site)</v>
      </c>
    </row>
    <row r="36" spans="1:2" ht="15.75" customHeight="1" x14ac:dyDescent="0.2">
      <c r="A36" s="180" t="s">
        <v>1356</v>
      </c>
      <c r="B36" s="180" t="str">
        <f t="shared" si="1"/>
        <v>n/a (Non-Final Demand Site)</v>
      </c>
    </row>
    <row r="37" spans="1:2" ht="15.75" customHeight="1" x14ac:dyDescent="0.2">
      <c r="A37" s="180" t="s">
        <v>1357</v>
      </c>
      <c r="B37" s="180" t="str">
        <f t="shared" si="1"/>
        <v>n/a (Non-Final Demand Site)</v>
      </c>
    </row>
    <row r="38" spans="1:2" ht="15.75" customHeight="1" x14ac:dyDescent="0.2">
      <c r="A38" s="179" t="s">
        <v>1358</v>
      </c>
      <c r="B38" s="179" t="s">
        <v>1359</v>
      </c>
    </row>
    <row r="39" spans="1:2" ht="15.75" customHeight="1" x14ac:dyDescent="0.2">
      <c r="A39" s="179" t="s">
        <v>1360</v>
      </c>
      <c r="B39" s="179" t="s">
        <v>1361</v>
      </c>
    </row>
    <row r="40" spans="1:2" ht="15.75" customHeight="1" x14ac:dyDescent="0.2">
      <c r="A40" s="179" t="s">
        <v>1362</v>
      </c>
      <c r="B40" s="179" t="s">
        <v>1363</v>
      </c>
    </row>
    <row r="41" spans="1:2" ht="15.75" customHeight="1" x14ac:dyDescent="0.2">
      <c r="A41" s="179" t="s">
        <v>1364</v>
      </c>
      <c r="B41" s="179" t="s">
        <v>1365</v>
      </c>
    </row>
  </sheetData>
  <mergeCells count="1">
    <mergeCell ref="A2:B2"/>
  </mergeCells>
  <hyperlinks>
    <hyperlink ref="A1" location="Overview!A1" display="Back to Overview" xr:uid="{564C6D85-AEA0-441E-B605-C50AC13976D7}"/>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34"/>
  <sheetViews>
    <sheetView zoomScale="90" zoomScaleNormal="90" workbookViewId="0"/>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8.42578125" customWidth="1"/>
    <col min="29" max="29" width="14.5703125" hidden="1" customWidth="1"/>
    <col min="30" max="36" width="9.140625" hidden="1" customWidth="1"/>
  </cols>
  <sheetData>
    <row r="1" spans="1:154" x14ac:dyDescent="0.2">
      <c r="B1" s="87" t="s">
        <v>37</v>
      </c>
    </row>
    <row r="2" spans="1:154" s="2" customFormat="1" ht="21.75" customHeight="1" x14ac:dyDescent="0.2">
      <c r="B2" s="272" t="str">
        <f>Overview!B4&amp; " - Effective from "&amp;Overview!D4&amp;" - "&amp;Overview!E4</f>
        <v>VPEN - GSP C  - Effective from 1 April 2027 - Final</v>
      </c>
      <c r="C2" s="273"/>
      <c r="D2" s="273"/>
      <c r="E2" s="273"/>
      <c r="F2" s="273"/>
      <c r="G2" s="273"/>
      <c r="H2" s="273"/>
      <c r="I2" s="273"/>
      <c r="J2" s="273"/>
      <c r="K2" s="273"/>
      <c r="L2" s="273"/>
      <c r="M2" s="273"/>
      <c r="N2" s="273"/>
      <c r="O2" s="273"/>
      <c r="P2" s="273"/>
      <c r="Q2" s="273"/>
      <c r="R2" s="273"/>
      <c r="S2" s="273"/>
      <c r="T2" s="274"/>
      <c r="U2"/>
      <c r="V2"/>
      <c r="W2"/>
      <c r="X2"/>
      <c r="Y2"/>
      <c r="Z2"/>
      <c r="AA2"/>
      <c r="AB2"/>
      <c r="AC2" s="23" t="s">
        <v>63</v>
      </c>
      <c r="AD2" s="51" t="s">
        <v>66</v>
      </c>
      <c r="AE2" s="51" t="s">
        <v>67</v>
      </c>
      <c r="AF2" s="51" t="s">
        <v>68</v>
      </c>
      <c r="AG2" s="207" t="s">
        <v>69</v>
      </c>
      <c r="AH2" s="207" t="s">
        <v>70</v>
      </c>
      <c r="AI2" s="23" t="s">
        <v>71</v>
      </c>
      <c r="AJ2" s="207" t="s">
        <v>72</v>
      </c>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3" customFormat="1" ht="9" customHeight="1" x14ac:dyDescent="0.2">
      <c r="A3" s="102"/>
      <c r="B3" s="102"/>
      <c r="C3" s="102"/>
      <c r="D3" s="102"/>
      <c r="E3" s="102"/>
      <c r="F3" s="102"/>
      <c r="G3" s="102"/>
      <c r="H3" s="102"/>
      <c r="I3" s="102"/>
      <c r="J3" s="102"/>
      <c r="K3" s="102"/>
      <c r="L3"/>
      <c r="M3"/>
      <c r="N3"/>
      <c r="O3"/>
      <c r="P3"/>
      <c r="Q3"/>
      <c r="R3"/>
      <c r="S3"/>
      <c r="T3"/>
      <c r="U3"/>
      <c r="V3"/>
      <c r="W3"/>
      <c r="X3"/>
      <c r="Y3"/>
      <c r="Z3"/>
      <c r="AA3"/>
      <c r="AB3"/>
      <c r="AC3" s="14" t="s">
        <v>74</v>
      </c>
      <c r="AD3" s="134" t="s">
        <v>1366</v>
      </c>
      <c r="AE3" s="135" t="s">
        <v>1367</v>
      </c>
      <c r="AF3" s="136" t="s">
        <v>68</v>
      </c>
      <c r="AG3" s="142" t="s">
        <v>1368</v>
      </c>
      <c r="AH3" s="137" t="s">
        <v>1369</v>
      </c>
      <c r="AI3" s="137" t="s">
        <v>1369</v>
      </c>
      <c r="AJ3" s="138" t="s">
        <v>1369</v>
      </c>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78" t="s">
        <v>1370</v>
      </c>
      <c r="C4" s="279"/>
      <c r="D4" s="279"/>
      <c r="E4" s="279"/>
      <c r="F4" s="279"/>
      <c r="G4" s="279"/>
      <c r="H4" s="279"/>
      <c r="I4" s="280"/>
      <c r="L4" s="278" t="s">
        <v>1371</v>
      </c>
      <c r="M4" s="279"/>
      <c r="N4" s="279"/>
      <c r="O4" s="279"/>
      <c r="P4" s="279"/>
      <c r="Q4" s="279"/>
      <c r="R4" s="279"/>
      <c r="S4" s="279"/>
      <c r="T4" s="280"/>
      <c r="AC4" s="14" t="s">
        <v>76</v>
      </c>
      <c r="AD4" s="134" t="s">
        <v>1366</v>
      </c>
      <c r="AE4" s="135" t="s">
        <v>1367</v>
      </c>
      <c r="AF4" s="136" t="s">
        <v>68</v>
      </c>
      <c r="AG4" s="137" t="s">
        <v>1369</v>
      </c>
      <c r="AH4" s="137" t="s">
        <v>1369</v>
      </c>
      <c r="AI4" s="137" t="s">
        <v>1369</v>
      </c>
      <c r="AJ4" s="138" t="s">
        <v>1369</v>
      </c>
    </row>
    <row r="5" spans="1:154" ht="27.75" customHeight="1" x14ac:dyDescent="0.2">
      <c r="B5" s="281" t="s">
        <v>1372</v>
      </c>
      <c r="C5" s="281"/>
      <c r="D5" s="281"/>
      <c r="E5" s="281"/>
      <c r="F5" s="281"/>
      <c r="G5" s="281"/>
      <c r="H5" s="281"/>
      <c r="I5" s="281"/>
      <c r="L5" s="213" t="s">
        <v>1373</v>
      </c>
      <c r="M5" s="213"/>
      <c r="N5" s="213"/>
      <c r="O5" s="213"/>
      <c r="P5" s="213"/>
      <c r="Q5" s="213"/>
      <c r="R5" s="213"/>
      <c r="S5" s="213"/>
      <c r="T5" s="213"/>
      <c r="AC5" s="14" t="s">
        <v>77</v>
      </c>
      <c r="AD5" s="134" t="s">
        <v>1366</v>
      </c>
      <c r="AE5" s="135" t="s">
        <v>1367</v>
      </c>
      <c r="AF5" s="136" t="s">
        <v>68</v>
      </c>
      <c r="AG5" s="142" t="s">
        <v>1368</v>
      </c>
      <c r="AH5" s="137" t="s">
        <v>1369</v>
      </c>
      <c r="AI5" s="137" t="s">
        <v>1369</v>
      </c>
      <c r="AJ5" s="138" t="s">
        <v>1369</v>
      </c>
    </row>
    <row r="6" spans="1:154" s="104" customFormat="1" ht="27.75" customHeight="1" x14ac:dyDescent="0.2">
      <c r="B6" s="213" t="s">
        <v>1374</v>
      </c>
      <c r="C6" s="213"/>
      <c r="D6" s="213"/>
      <c r="E6" s="213"/>
      <c r="F6" s="213"/>
      <c r="G6" s="213"/>
      <c r="H6" s="213"/>
      <c r="I6" s="213"/>
      <c r="L6" s="213" t="s">
        <v>1375</v>
      </c>
      <c r="M6" s="213"/>
      <c r="N6" s="213"/>
      <c r="O6" s="213"/>
      <c r="P6" s="213"/>
      <c r="Q6" s="213"/>
      <c r="R6" s="213"/>
      <c r="S6" s="213"/>
      <c r="T6" s="213"/>
      <c r="AB6"/>
      <c r="AC6" s="14" t="s">
        <v>79</v>
      </c>
      <c r="AD6" s="134" t="s">
        <v>1366</v>
      </c>
      <c r="AE6" s="135" t="s">
        <v>1367</v>
      </c>
      <c r="AF6" s="136" t="s">
        <v>68</v>
      </c>
      <c r="AG6" s="142" t="s">
        <v>1368</v>
      </c>
      <c r="AH6" s="137" t="s">
        <v>1369</v>
      </c>
      <c r="AI6" s="137" t="s">
        <v>1369</v>
      </c>
      <c r="AJ6" s="138" t="s">
        <v>1369</v>
      </c>
    </row>
    <row r="7" spans="1:154" ht="18" customHeight="1" x14ac:dyDescent="0.2">
      <c r="B7" s="281" t="s">
        <v>1376</v>
      </c>
      <c r="C7" s="281"/>
      <c r="D7" s="281"/>
      <c r="E7" s="281"/>
      <c r="F7" s="281"/>
      <c r="G7" s="281"/>
      <c r="H7" s="281"/>
      <c r="I7" s="281"/>
      <c r="L7" s="281" t="s">
        <v>1377</v>
      </c>
      <c r="M7" s="281"/>
      <c r="N7" s="281"/>
      <c r="O7" s="281"/>
      <c r="P7" s="281"/>
      <c r="Q7" s="281"/>
      <c r="R7" s="281"/>
      <c r="S7" s="281"/>
      <c r="T7" s="281"/>
      <c r="AC7" s="14" t="s">
        <v>81</v>
      </c>
      <c r="AD7" s="134" t="s">
        <v>1366</v>
      </c>
      <c r="AE7" s="135" t="s">
        <v>1367</v>
      </c>
      <c r="AF7" s="136" t="s">
        <v>68</v>
      </c>
      <c r="AG7" s="142" t="s">
        <v>1368</v>
      </c>
      <c r="AH7" s="137" t="s">
        <v>1369</v>
      </c>
      <c r="AI7" s="137" t="s">
        <v>1369</v>
      </c>
      <c r="AJ7" s="138" t="s">
        <v>1369</v>
      </c>
    </row>
    <row r="8" spans="1:154" ht="8.25" customHeight="1" x14ac:dyDescent="0.2">
      <c r="AC8" s="14" t="s">
        <v>83</v>
      </c>
      <c r="AD8" s="134" t="s">
        <v>1366</v>
      </c>
      <c r="AE8" s="135" t="s">
        <v>1367</v>
      </c>
      <c r="AF8" s="136" t="s">
        <v>68</v>
      </c>
      <c r="AG8" s="142" t="s">
        <v>1368</v>
      </c>
      <c r="AH8" s="137" t="s">
        <v>1369</v>
      </c>
      <c r="AI8" s="137" t="s">
        <v>1369</v>
      </c>
      <c r="AJ8" s="138" t="s">
        <v>1369</v>
      </c>
    </row>
    <row r="9" spans="1:154" ht="72" customHeight="1" x14ac:dyDescent="0.2">
      <c r="B9" s="105" t="s">
        <v>1378</v>
      </c>
      <c r="C9" s="106" t="str">
        <f t="shared" ref="C9:I9" si="0">IFERROR(_xlfn.XLOOKUP($B$10,$AC$2:$AC$34,AD$2:AD$34),AD2)</f>
        <v>Red/black unit charge
p/kWh</v>
      </c>
      <c r="D9" s="106" t="str">
        <f t="shared" si="0"/>
        <v>Amber/yellow unit charge
p/kWh</v>
      </c>
      <c r="E9" s="106" t="str">
        <f t="shared" si="0"/>
        <v>Green unit charge
p/kWh</v>
      </c>
      <c r="F9" s="106" t="str">
        <f t="shared" si="0"/>
        <v>Fixed charge p/MPAN/day</v>
      </c>
      <c r="G9" s="106" t="str">
        <f t="shared" si="0"/>
        <v>Capacity charge p/kVA/day</v>
      </c>
      <c r="H9" s="106" t="str">
        <f t="shared" si="0"/>
        <v>Exceeded capacity charge
p/kVA/day</v>
      </c>
      <c r="I9" s="106" t="str">
        <f t="shared" si="0"/>
        <v>Reactive power charge
p/kVArh</v>
      </c>
      <c r="L9" s="105" t="s">
        <v>1379</v>
      </c>
      <c r="M9" s="123" t="str">
        <f>'Annex 2 Designated EHV charges'!I10</f>
        <v>Import
Super Red
unit charge
(p/kWh)</v>
      </c>
      <c r="N9" s="123" t="str">
        <f>'Annex 2 Designated EHV charges'!J10</f>
        <v>Import
fixed charge
(p/day)</v>
      </c>
      <c r="O9" s="123" t="str">
        <f>'Annex 2 Designated EHV charges'!K10</f>
        <v>Import
capacity charge
(p/kVA/day)</v>
      </c>
      <c r="P9" s="123" t="str">
        <f>'Annex 2 Designated EHV charges'!L10</f>
        <v>Import
exceeded capacity charge
(p/kVA/day)</v>
      </c>
      <c r="Q9" s="124" t="str">
        <f>'Annex 2 Designated EHV charges'!M10</f>
        <v>Export
Super Red
unit charge
(p/kWh)</v>
      </c>
      <c r="R9" s="124" t="str">
        <f>'Annex 2 Designated EHV charges'!N10</f>
        <v>Export
fixed charge
(p/day)</v>
      </c>
      <c r="S9" s="124" t="str">
        <f>'Annex 2 Designated EHV charges'!O10</f>
        <v>Export
capacity charge
(p/kVA/day)</v>
      </c>
      <c r="T9" s="124" t="str">
        <f>'Annex 2 Designated EHV charges'!P10</f>
        <v>Export
exceeded capacity charge
(p/kVA/day)</v>
      </c>
      <c r="AC9" s="14" t="s">
        <v>85</v>
      </c>
      <c r="AD9" s="134" t="s">
        <v>1366</v>
      </c>
      <c r="AE9" s="135" t="s">
        <v>1367</v>
      </c>
      <c r="AF9" s="136" t="s">
        <v>68</v>
      </c>
      <c r="AG9" s="142" t="s">
        <v>1368</v>
      </c>
      <c r="AH9" s="137" t="s">
        <v>1369</v>
      </c>
      <c r="AI9" s="137" t="s">
        <v>1369</v>
      </c>
      <c r="AJ9" s="138" t="s">
        <v>1369</v>
      </c>
    </row>
    <row r="10" spans="1:154" ht="30" customHeight="1" x14ac:dyDescent="0.2">
      <c r="B10" s="96"/>
      <c r="C10" s="120" t="str">
        <f>IFERROR(VLOOKUP($B$10,'Annex 1 LV, HV and UMS charges'!$A:$K,4,FALSE),"")</f>
        <v/>
      </c>
      <c r="D10" s="121" t="str">
        <f>IFERROR(VLOOKUP($B$10,'Annex 1 LV, HV and UMS charges'!$A:$K,5,FALSE),"")</f>
        <v/>
      </c>
      <c r="E10" s="121" t="str">
        <f>IFERROR(VLOOKUP($B$10,'Annex 1 LV, HV and UMS charges'!$A:$K,6,FALSE),"")</f>
        <v/>
      </c>
      <c r="F10" s="98" t="str">
        <f>IFERROR(VLOOKUP($B$10,'Annex 1 LV, HV and UMS charges'!$A:$K,7,FALSE),"")</f>
        <v/>
      </c>
      <c r="G10" s="98" t="str">
        <f>IFERROR(VLOOKUP($B$10,'Annex 1 LV, HV and UMS charges'!$A:$K,8,FALSE),"")</f>
        <v/>
      </c>
      <c r="H10" s="98" t="str">
        <f>IFERROR(VLOOKUP($B$10,'Annex 1 LV, HV and UMS charges'!$A:$K,9,FALSE),"")</f>
        <v/>
      </c>
      <c r="I10" s="183" t="str">
        <f>IFERROR(VLOOKUP($B$10,'Annex 1 LV, HV and UMS charges'!$A:$K,10,FALSE),"")</f>
        <v/>
      </c>
      <c r="L10" s="96"/>
      <c r="M10" s="183">
        <f>IFERROR(_xlfn.XLOOKUP($L$10,'Annex 2 Designated EHV charges'!$G:$G,'Annex 2 Designated EHV charges'!I:I),"")</f>
        <v>0</v>
      </c>
      <c r="N10" s="98">
        <f>IFERROR(_xlfn.XLOOKUP($L$10,'Annex 2 Designated EHV charges'!$G:$G,'Annex 2 Designated EHV charges'!J:J),"")</f>
        <v>0</v>
      </c>
      <c r="O10" s="98">
        <f>IFERROR(_xlfn.XLOOKUP($L$10,'Annex 2 Designated EHV charges'!$G:$G,'Annex 2 Designated EHV charges'!K:K),"")</f>
        <v>0</v>
      </c>
      <c r="P10" s="98">
        <f>IFERROR(_xlfn.XLOOKUP($L$10,'Annex 2 Designated EHV charges'!$G:$G,'Annex 2 Designated EHV charges'!L:L),"")</f>
        <v>0</v>
      </c>
      <c r="Q10" s="184">
        <f>IFERROR(_xlfn.XLOOKUP($L$10,'Annex 2 Designated EHV charges'!$G:$G,'Annex 2 Designated EHV charges'!M:M),"")</f>
        <v>0</v>
      </c>
      <c r="R10" s="108">
        <f>IFERROR(_xlfn.XLOOKUP($L$10,'Annex 2 Designated EHV charges'!$G:$G,'Annex 2 Designated EHV charges'!N:N),"")</f>
        <v>0</v>
      </c>
      <c r="S10" s="108">
        <f>IFERROR(_xlfn.XLOOKUP($L$10,'Annex 2 Designated EHV charges'!$G:$G,'Annex 2 Designated EHV charges'!O:O),"")</f>
        <v>0</v>
      </c>
      <c r="T10" s="108">
        <f>IFERROR(_xlfn.XLOOKUP($L$10,'Annex 2 Designated EHV charges'!$G:$G,'Annex 2 Designated EHV charges'!P:P),"")</f>
        <v>0</v>
      </c>
      <c r="AC10" s="14" t="s">
        <v>1344</v>
      </c>
      <c r="AD10" s="134" t="s">
        <v>1366</v>
      </c>
      <c r="AE10" s="135" t="s">
        <v>1367</v>
      </c>
      <c r="AF10" s="136" t="s">
        <v>68</v>
      </c>
      <c r="AG10" s="137" t="s">
        <v>1369</v>
      </c>
      <c r="AH10" s="137" t="s">
        <v>1369</v>
      </c>
      <c r="AI10" s="137" t="s">
        <v>1369</v>
      </c>
      <c r="AJ10" s="138" t="s">
        <v>1369</v>
      </c>
    </row>
    <row r="11" spans="1:154" ht="7.5" customHeight="1" x14ac:dyDescent="0.2">
      <c r="AC11" s="14" t="s">
        <v>88</v>
      </c>
      <c r="AD11" s="134" t="s">
        <v>1366</v>
      </c>
      <c r="AE11" s="135" t="s">
        <v>1367</v>
      </c>
      <c r="AF11" s="136" t="s">
        <v>68</v>
      </c>
      <c r="AG11" s="142" t="s">
        <v>1368</v>
      </c>
      <c r="AH11" s="142" t="s">
        <v>1380</v>
      </c>
      <c r="AI11" s="143" t="s">
        <v>1381</v>
      </c>
      <c r="AJ11" s="182" t="s">
        <v>72</v>
      </c>
    </row>
    <row r="12" spans="1:154" ht="88.5" customHeight="1" x14ac:dyDescent="0.2">
      <c r="B12" s="109" t="s">
        <v>1382</v>
      </c>
      <c r="C12" s="106" t="str">
        <f>C9</f>
        <v>Red/black unit charge
p/kWh</v>
      </c>
      <c r="D12" s="106" t="str">
        <f>D9</f>
        <v>Amber/yellow unit charge
p/kWh</v>
      </c>
      <c r="E12" s="106" t="str">
        <f>E9</f>
        <v>Green unit charge
p/kWh</v>
      </c>
      <c r="F12" s="106" t="s">
        <v>1383</v>
      </c>
      <c r="G12" s="106" t="s">
        <v>1384</v>
      </c>
      <c r="H12" s="106" t="s">
        <v>1385</v>
      </c>
      <c r="I12" s="106" t="s">
        <v>1386</v>
      </c>
      <c r="L12" s="109" t="s">
        <v>1382</v>
      </c>
      <c r="M12" s="106" t="s">
        <v>1387</v>
      </c>
      <c r="N12" s="106" t="s">
        <v>1383</v>
      </c>
      <c r="O12" s="106" t="s">
        <v>1388</v>
      </c>
      <c r="P12" s="106" t="s">
        <v>1385</v>
      </c>
      <c r="Q12" s="107" t="s">
        <v>1389</v>
      </c>
      <c r="R12" s="107" t="s">
        <v>1383</v>
      </c>
      <c r="S12" s="107" t="s">
        <v>1390</v>
      </c>
      <c r="T12" s="107" t="s">
        <v>1385</v>
      </c>
      <c r="AC12" s="14" t="s">
        <v>89</v>
      </c>
      <c r="AD12" s="134" t="s">
        <v>1366</v>
      </c>
      <c r="AE12" s="135" t="s">
        <v>1367</v>
      </c>
      <c r="AF12" s="136" t="s">
        <v>68</v>
      </c>
      <c r="AG12" s="142" t="s">
        <v>1368</v>
      </c>
      <c r="AH12" s="142" t="s">
        <v>1380</v>
      </c>
      <c r="AI12" s="143" t="s">
        <v>1381</v>
      </c>
      <c r="AJ12" s="182" t="s">
        <v>72</v>
      </c>
    </row>
    <row r="13" spans="1:154" ht="30" customHeight="1" x14ac:dyDescent="0.2">
      <c r="B13" s="110" t="s">
        <v>1391</v>
      </c>
      <c r="C13" s="115"/>
      <c r="D13" s="115"/>
      <c r="E13" s="115"/>
      <c r="F13" s="115"/>
      <c r="G13" s="115"/>
      <c r="H13" s="115"/>
      <c r="I13" s="115"/>
      <c r="L13" s="110" t="s">
        <v>1391</v>
      </c>
      <c r="M13" s="99"/>
      <c r="N13" s="99"/>
      <c r="O13" s="99"/>
      <c r="P13" s="99"/>
      <c r="Q13" s="100"/>
      <c r="R13" s="100">
        <f>N13</f>
        <v>0</v>
      </c>
      <c r="S13" s="100"/>
      <c r="T13" s="100"/>
      <c r="AC13" s="14" t="s">
        <v>90</v>
      </c>
      <c r="AD13" s="134" t="s">
        <v>1366</v>
      </c>
      <c r="AE13" s="135" t="s">
        <v>1367</v>
      </c>
      <c r="AF13" s="136" t="s">
        <v>68</v>
      </c>
      <c r="AG13" s="142" t="s">
        <v>1368</v>
      </c>
      <c r="AH13" s="142" t="s">
        <v>1380</v>
      </c>
      <c r="AI13" s="143" t="s">
        <v>1381</v>
      </c>
      <c r="AJ13" s="182" t="s">
        <v>72</v>
      </c>
    </row>
    <row r="14" spans="1:154" ht="30" customHeight="1" x14ac:dyDescent="0.2">
      <c r="B14" s="111" t="s">
        <v>1392</v>
      </c>
      <c r="C14" s="97">
        <f t="shared" ref="C14:I14" si="1">C13</f>
        <v>0</v>
      </c>
      <c r="D14" s="97">
        <f t="shared" si="1"/>
        <v>0</v>
      </c>
      <c r="E14" s="97">
        <f t="shared" si="1"/>
        <v>0</v>
      </c>
      <c r="F14" s="97">
        <f t="shared" si="1"/>
        <v>0</v>
      </c>
      <c r="G14" s="97">
        <f t="shared" si="1"/>
        <v>0</v>
      </c>
      <c r="H14" s="97">
        <f t="shared" si="1"/>
        <v>0</v>
      </c>
      <c r="I14" s="97">
        <f t="shared" si="1"/>
        <v>0</v>
      </c>
      <c r="L14" s="111" t="s">
        <v>1392</v>
      </c>
      <c r="M14" s="97">
        <f>M13</f>
        <v>0</v>
      </c>
      <c r="N14" s="97">
        <f t="shared" ref="N14:T14" si="2">N13</f>
        <v>0</v>
      </c>
      <c r="O14" s="97">
        <f t="shared" si="2"/>
        <v>0</v>
      </c>
      <c r="P14" s="97">
        <f t="shared" si="2"/>
        <v>0</v>
      </c>
      <c r="Q14" s="101">
        <f t="shared" si="2"/>
        <v>0</v>
      </c>
      <c r="R14" s="101">
        <f t="shared" si="2"/>
        <v>0</v>
      </c>
      <c r="S14" s="101">
        <f t="shared" si="2"/>
        <v>0</v>
      </c>
      <c r="T14" s="101">
        <f t="shared" si="2"/>
        <v>0</v>
      </c>
      <c r="AC14" s="14" t="s">
        <v>91</v>
      </c>
      <c r="AD14" s="134" t="s">
        <v>1366</v>
      </c>
      <c r="AE14" s="135" t="s">
        <v>1367</v>
      </c>
      <c r="AF14" s="136" t="s">
        <v>68</v>
      </c>
      <c r="AG14" s="142" t="s">
        <v>1368</v>
      </c>
      <c r="AH14" s="142" t="s">
        <v>1380</v>
      </c>
      <c r="AI14" s="143" t="s">
        <v>1381</v>
      </c>
      <c r="AJ14" s="182" t="s">
        <v>72</v>
      </c>
    </row>
    <row r="15" spans="1:154" ht="7.5" customHeight="1" x14ac:dyDescent="0.2">
      <c r="AC15" s="14" t="s">
        <v>92</v>
      </c>
      <c r="AD15" s="134" t="s">
        <v>1366</v>
      </c>
      <c r="AE15" s="135" t="s">
        <v>1367</v>
      </c>
      <c r="AF15" s="136" t="s">
        <v>68</v>
      </c>
      <c r="AG15" s="142" t="s">
        <v>1368</v>
      </c>
      <c r="AH15" s="142" t="s">
        <v>1380</v>
      </c>
      <c r="AI15" s="143" t="s">
        <v>1381</v>
      </c>
      <c r="AJ15" s="182" t="s">
        <v>72</v>
      </c>
    </row>
    <row r="16" spans="1:154" ht="63.75" customHeight="1" x14ac:dyDescent="0.2">
      <c r="B16" s="109" t="s">
        <v>1393</v>
      </c>
      <c r="C16" s="106" t="s">
        <v>1394</v>
      </c>
      <c r="D16" s="106" t="s">
        <v>1395</v>
      </c>
      <c r="E16" s="106" t="s">
        <v>1396</v>
      </c>
      <c r="F16" s="106" t="s">
        <v>1397</v>
      </c>
      <c r="G16" s="106" t="s">
        <v>1398</v>
      </c>
      <c r="H16" s="106" t="s">
        <v>1399</v>
      </c>
      <c r="I16" s="106" t="s">
        <v>1400</v>
      </c>
      <c r="L16" s="109" t="s">
        <v>1393</v>
      </c>
      <c r="M16" s="106" t="s">
        <v>1401</v>
      </c>
      <c r="N16" s="106" t="s">
        <v>1402</v>
      </c>
      <c r="O16" s="106" t="s">
        <v>1403</v>
      </c>
      <c r="P16" s="106" t="s">
        <v>1404</v>
      </c>
      <c r="Q16" s="107" t="s">
        <v>1405</v>
      </c>
      <c r="R16" s="107" t="s">
        <v>1406</v>
      </c>
      <c r="S16" s="107" t="s">
        <v>1407</v>
      </c>
      <c r="T16" s="107" t="s">
        <v>1408</v>
      </c>
      <c r="AC16" s="14" t="s">
        <v>93</v>
      </c>
      <c r="AD16" s="134" t="s">
        <v>1366</v>
      </c>
      <c r="AE16" s="135" t="s">
        <v>1367</v>
      </c>
      <c r="AF16" s="136" t="s">
        <v>68</v>
      </c>
      <c r="AG16" s="142" t="s">
        <v>1368</v>
      </c>
      <c r="AH16" s="142" t="s">
        <v>1380</v>
      </c>
      <c r="AI16" s="143" t="s">
        <v>1381</v>
      </c>
      <c r="AJ16" s="182" t="s">
        <v>72</v>
      </c>
    </row>
    <row r="17" spans="2:36" ht="30" customHeight="1" x14ac:dyDescent="0.2">
      <c r="B17" s="110" t="s">
        <v>1409</v>
      </c>
      <c r="C17" s="116" t="str">
        <f>IFERROR(C10*C13/100,"")</f>
        <v/>
      </c>
      <c r="D17" s="116" t="str">
        <f t="shared" ref="D17:I17" si="3">IFERROR(D10*D13/100,"")</f>
        <v/>
      </c>
      <c r="E17" s="116" t="str">
        <f t="shared" si="3"/>
        <v/>
      </c>
      <c r="F17" s="116" t="str">
        <f t="shared" si="3"/>
        <v/>
      </c>
      <c r="G17" s="116" t="str">
        <f>IFERROR(G10*G13*F13/100,"")</f>
        <v/>
      </c>
      <c r="H17" s="116" t="str">
        <f>IFERROR(H10*H13*F13/100,"")</f>
        <v/>
      </c>
      <c r="I17" s="116" t="str">
        <f t="shared" si="3"/>
        <v/>
      </c>
      <c r="L17" s="112" t="s">
        <v>1409</v>
      </c>
      <c r="M17" s="116">
        <f>IFERROR(M10*M13/100,"")</f>
        <v>0</v>
      </c>
      <c r="N17" s="116">
        <f>IFERROR(N10*N13/100,"")</f>
        <v>0</v>
      </c>
      <c r="O17" s="116">
        <f>IFERROR(O10*O13*N13/100,"")</f>
        <v>0</v>
      </c>
      <c r="P17" s="116">
        <f>IFERROR(P10*P13*N13/100,"")</f>
        <v>0</v>
      </c>
      <c r="Q17" s="117">
        <f>IFERROR(Q10*Q13/100,"")</f>
        <v>0</v>
      </c>
      <c r="R17" s="117">
        <f>IFERROR(R10*R13/100,"")</f>
        <v>0</v>
      </c>
      <c r="S17" s="117">
        <f>IFERROR(S10*S13*R13/100,"")</f>
        <v>0</v>
      </c>
      <c r="T17" s="117">
        <f>IFERROR(T10*T13*R13/100,"")</f>
        <v>0</v>
      </c>
      <c r="AC17" s="14" t="s">
        <v>94</v>
      </c>
      <c r="AD17" s="134" t="s">
        <v>1366</v>
      </c>
      <c r="AE17" s="135" t="s">
        <v>1367</v>
      </c>
      <c r="AF17" s="136" t="s">
        <v>68</v>
      </c>
      <c r="AG17" s="142" t="s">
        <v>1368</v>
      </c>
      <c r="AH17" s="142" t="s">
        <v>1380</v>
      </c>
      <c r="AI17" s="143" t="s">
        <v>1381</v>
      </c>
      <c r="AJ17" s="182" t="s">
        <v>72</v>
      </c>
    </row>
    <row r="18" spans="2:36" ht="30" customHeight="1" x14ac:dyDescent="0.2">
      <c r="B18" s="111" t="s">
        <v>1410</v>
      </c>
      <c r="C18" s="118" t="str">
        <f>IFERROR(C10*C14/100,"")</f>
        <v/>
      </c>
      <c r="D18" s="118" t="str">
        <f t="shared" ref="D18:I18" si="4">IFERROR(D10*D14/100,"")</f>
        <v/>
      </c>
      <c r="E18" s="118" t="str">
        <f t="shared" si="4"/>
        <v/>
      </c>
      <c r="F18" s="118" t="str">
        <f t="shared" si="4"/>
        <v/>
      </c>
      <c r="G18" s="118" t="str">
        <f>IFERROR(G10*G14*F14/100,"")</f>
        <v/>
      </c>
      <c r="H18" s="118" t="str">
        <f>IFERROR(H10*H14*F14/100,"")</f>
        <v/>
      </c>
      <c r="I18" s="118" t="str">
        <f t="shared" si="4"/>
        <v/>
      </c>
      <c r="L18" s="113" t="s">
        <v>1410</v>
      </c>
      <c r="M18" s="118">
        <f>IFERROR(M10*M14/100,"")</f>
        <v>0</v>
      </c>
      <c r="N18" s="118">
        <f>IFERROR(N10*N14/100,"")</f>
        <v>0</v>
      </c>
      <c r="O18" s="118">
        <f>IFERROR(O10*O14*N14/100,"")</f>
        <v>0</v>
      </c>
      <c r="P18" s="118">
        <f>IFERROR(P10*P14*N14/100,"")</f>
        <v>0</v>
      </c>
      <c r="Q18" s="119">
        <f>IFERROR(Q10*Q14/100,"")</f>
        <v>0</v>
      </c>
      <c r="R18" s="119">
        <f>IFERROR(R10*R14/100,"")</f>
        <v>0</v>
      </c>
      <c r="S18" s="119">
        <f>IFERROR(S10*S14*R14/100,"")</f>
        <v>0</v>
      </c>
      <c r="T18" s="119">
        <f>IFERROR(T10*T14*R14/100,"")</f>
        <v>0</v>
      </c>
      <c r="AC18" s="14" t="s">
        <v>95</v>
      </c>
      <c r="AD18" s="134" t="s">
        <v>1366</v>
      </c>
      <c r="AE18" s="135" t="s">
        <v>1367</v>
      </c>
      <c r="AF18" s="136" t="s">
        <v>68</v>
      </c>
      <c r="AG18" s="142" t="s">
        <v>1368</v>
      </c>
      <c r="AH18" s="142" t="s">
        <v>1380</v>
      </c>
      <c r="AI18" s="143" t="s">
        <v>1381</v>
      </c>
      <c r="AJ18" s="182" t="s">
        <v>72</v>
      </c>
    </row>
    <row r="19" spans="2:36" ht="7.5" customHeight="1" x14ac:dyDescent="0.2">
      <c r="AC19" s="14" t="s">
        <v>96</v>
      </c>
      <c r="AD19" s="134" t="s">
        <v>1366</v>
      </c>
      <c r="AE19" s="135" t="s">
        <v>1367</v>
      </c>
      <c r="AF19" s="136" t="s">
        <v>68</v>
      </c>
      <c r="AG19" s="142" t="s">
        <v>1368</v>
      </c>
      <c r="AH19" s="142" t="s">
        <v>1380</v>
      </c>
      <c r="AI19" s="143" t="s">
        <v>1381</v>
      </c>
      <c r="AJ19" s="182" t="s">
        <v>72</v>
      </c>
    </row>
    <row r="20" spans="2:36" ht="39.75" customHeight="1" x14ac:dyDescent="0.2">
      <c r="C20" s="114" t="s">
        <v>1411</v>
      </c>
      <c r="M20" s="106" t="s">
        <v>1412</v>
      </c>
      <c r="N20" s="107" t="s">
        <v>1413</v>
      </c>
      <c r="AC20" s="14" t="s">
        <v>97</v>
      </c>
      <c r="AD20" s="134" t="s">
        <v>1366</v>
      </c>
      <c r="AE20" s="135" t="s">
        <v>1367</v>
      </c>
      <c r="AF20" s="136" t="s">
        <v>68</v>
      </c>
      <c r="AG20" s="142" t="s">
        <v>1368</v>
      </c>
      <c r="AH20" s="142" t="s">
        <v>1380</v>
      </c>
      <c r="AI20" s="143" t="s">
        <v>1381</v>
      </c>
      <c r="AJ20" s="182" t="s">
        <v>72</v>
      </c>
    </row>
    <row r="21" spans="2:36" ht="30" customHeight="1" x14ac:dyDescent="0.2">
      <c r="B21" s="110" t="s">
        <v>1409</v>
      </c>
      <c r="C21" s="116">
        <f>SUM(C17:I17)</f>
        <v>0</v>
      </c>
      <c r="L21" s="110" t="s">
        <v>1409</v>
      </c>
      <c r="M21" s="116">
        <f>SUM(M17:P17)</f>
        <v>0</v>
      </c>
      <c r="N21" s="117">
        <f>SUM(Q17:T17)</f>
        <v>0</v>
      </c>
      <c r="AC21" s="14" t="s">
        <v>98</v>
      </c>
      <c r="AD21" s="134" t="s">
        <v>1366</v>
      </c>
      <c r="AE21" s="135" t="s">
        <v>1367</v>
      </c>
      <c r="AF21" s="136" t="s">
        <v>68</v>
      </c>
      <c r="AG21" s="142" t="s">
        <v>1368</v>
      </c>
      <c r="AH21" s="142" t="s">
        <v>1380</v>
      </c>
      <c r="AI21" s="143" t="s">
        <v>1381</v>
      </c>
      <c r="AJ21" s="182" t="s">
        <v>72</v>
      </c>
    </row>
    <row r="22" spans="2:36" ht="30" customHeight="1" x14ac:dyDescent="0.2">
      <c r="B22" s="111" t="s">
        <v>1410</v>
      </c>
      <c r="C22" s="118">
        <f>SUM(C18:I18)</f>
        <v>0</v>
      </c>
      <c r="L22" s="111" t="s">
        <v>1410</v>
      </c>
      <c r="M22" s="118">
        <f>SUM(M18:P18)</f>
        <v>0</v>
      </c>
      <c r="N22" s="119">
        <f>SUM(Q18:T18)</f>
        <v>0</v>
      </c>
      <c r="AC22" s="14" t="s">
        <v>99</v>
      </c>
      <c r="AD22" s="134" t="s">
        <v>1366</v>
      </c>
      <c r="AE22" s="135" t="s">
        <v>1367</v>
      </c>
      <c r="AF22" s="136" t="s">
        <v>68</v>
      </c>
      <c r="AG22" s="142" t="s">
        <v>1368</v>
      </c>
      <c r="AH22" s="142" t="s">
        <v>1380</v>
      </c>
      <c r="AI22" s="143" t="s">
        <v>1381</v>
      </c>
      <c r="AJ22" s="182" t="s">
        <v>72</v>
      </c>
    </row>
    <row r="23" spans="2:36" ht="24.75" customHeight="1" x14ac:dyDescent="0.2">
      <c r="AC23" s="14" t="s">
        <v>100</v>
      </c>
      <c r="AD23" s="134" t="s">
        <v>1366</v>
      </c>
      <c r="AE23" s="135" t="s">
        <v>1367</v>
      </c>
      <c r="AF23" s="136" t="s">
        <v>68</v>
      </c>
      <c r="AG23" s="142" t="s">
        <v>1368</v>
      </c>
      <c r="AH23" s="142" t="s">
        <v>1380</v>
      </c>
      <c r="AI23" s="143" t="s">
        <v>1381</v>
      </c>
      <c r="AJ23" s="182" t="s">
        <v>72</v>
      </c>
    </row>
    <row r="24" spans="2:36" ht="30.75" customHeight="1" x14ac:dyDescent="0.2">
      <c r="B24" s="275" t="s">
        <v>1414</v>
      </c>
      <c r="C24" s="276"/>
      <c r="D24" s="277"/>
      <c r="L24" s="275" t="s">
        <v>1415</v>
      </c>
      <c r="M24" s="276"/>
      <c r="N24" s="277"/>
      <c r="AC24" s="14" t="s">
        <v>101</v>
      </c>
      <c r="AD24" s="134" t="s">
        <v>1366</v>
      </c>
      <c r="AE24" s="135" t="s">
        <v>1367</v>
      </c>
      <c r="AF24" s="136" t="s">
        <v>68</v>
      </c>
      <c r="AG24" s="142" t="s">
        <v>1368</v>
      </c>
      <c r="AH24" s="142" t="s">
        <v>1380</v>
      </c>
      <c r="AI24" s="143" t="s">
        <v>1381</v>
      </c>
      <c r="AJ24" s="182" t="s">
        <v>72</v>
      </c>
    </row>
    <row r="25" spans="2:36" ht="45" x14ac:dyDescent="0.2">
      <c r="AC25" s="14" t="s">
        <v>102</v>
      </c>
      <c r="AD25" s="134" t="s">
        <v>1366</v>
      </c>
      <c r="AE25" s="135" t="s">
        <v>1367</v>
      </c>
      <c r="AF25" s="136" t="s">
        <v>68</v>
      </c>
      <c r="AG25" s="142" t="s">
        <v>1368</v>
      </c>
      <c r="AH25" s="142" t="s">
        <v>1380</v>
      </c>
      <c r="AI25" s="143" t="s">
        <v>1381</v>
      </c>
      <c r="AJ25" s="182" t="s">
        <v>72</v>
      </c>
    </row>
    <row r="26" spans="2:36" ht="45" x14ac:dyDescent="0.2">
      <c r="AC26" s="14" t="s">
        <v>103</v>
      </c>
      <c r="AD26" s="140" t="s">
        <v>1416</v>
      </c>
      <c r="AE26" s="141" t="s">
        <v>1417</v>
      </c>
      <c r="AF26" s="136" t="s">
        <v>68</v>
      </c>
      <c r="AG26" s="137" t="s">
        <v>1369</v>
      </c>
      <c r="AH26" s="137" t="s">
        <v>1369</v>
      </c>
      <c r="AI26" s="137" t="s">
        <v>1369</v>
      </c>
      <c r="AJ26" s="137" t="s">
        <v>1369</v>
      </c>
    </row>
    <row r="27" spans="2:36" ht="45" x14ac:dyDescent="0.2">
      <c r="AC27" s="14" t="s">
        <v>107</v>
      </c>
      <c r="AD27" s="134" t="s">
        <v>1366</v>
      </c>
      <c r="AE27" s="135" t="s">
        <v>1367</v>
      </c>
      <c r="AF27" s="136" t="s">
        <v>68</v>
      </c>
      <c r="AG27" s="142" t="s">
        <v>1368</v>
      </c>
      <c r="AH27" s="137" t="s">
        <v>1369</v>
      </c>
      <c r="AI27" s="137" t="s">
        <v>1369</v>
      </c>
      <c r="AJ27" s="137" t="s">
        <v>1369</v>
      </c>
    </row>
    <row r="28" spans="2:36" ht="45" x14ac:dyDescent="0.2">
      <c r="AC28" s="14" t="s">
        <v>109</v>
      </c>
      <c r="AD28" s="134" t="s">
        <v>1366</v>
      </c>
      <c r="AE28" s="135" t="s">
        <v>1367</v>
      </c>
      <c r="AF28" s="136" t="s">
        <v>68</v>
      </c>
      <c r="AG28" s="142" t="s">
        <v>1368</v>
      </c>
      <c r="AH28" s="137" t="s">
        <v>1369</v>
      </c>
      <c r="AI28" s="137" t="s">
        <v>1369</v>
      </c>
      <c r="AJ28" s="137" t="s">
        <v>1369</v>
      </c>
    </row>
    <row r="29" spans="2:36" ht="45" x14ac:dyDescent="0.2">
      <c r="AC29" s="14" t="s">
        <v>110</v>
      </c>
      <c r="AD29" s="134" t="s">
        <v>1366</v>
      </c>
      <c r="AE29" s="135" t="s">
        <v>1367</v>
      </c>
      <c r="AF29" s="136" t="s">
        <v>68</v>
      </c>
      <c r="AG29" s="142" t="s">
        <v>1368</v>
      </c>
      <c r="AH29" s="137" t="s">
        <v>1369</v>
      </c>
      <c r="AI29" s="137" t="s">
        <v>1369</v>
      </c>
      <c r="AJ29" s="139" t="s">
        <v>72</v>
      </c>
    </row>
    <row r="30" spans="2:36" ht="45" x14ac:dyDescent="0.2">
      <c r="AC30" s="14" t="s">
        <v>1354</v>
      </c>
      <c r="AD30" s="134" t="s">
        <v>1366</v>
      </c>
      <c r="AE30" s="135" t="s">
        <v>1367</v>
      </c>
      <c r="AF30" s="136" t="s">
        <v>68</v>
      </c>
      <c r="AG30" s="142" t="s">
        <v>1368</v>
      </c>
      <c r="AH30" s="137" t="s">
        <v>1369</v>
      </c>
      <c r="AI30" s="137" t="s">
        <v>1369</v>
      </c>
      <c r="AJ30" s="137" t="s">
        <v>1369</v>
      </c>
    </row>
    <row r="31" spans="2:36" ht="45" x14ac:dyDescent="0.2">
      <c r="AC31" s="14" t="s">
        <v>112</v>
      </c>
      <c r="AD31" s="134" t="s">
        <v>1366</v>
      </c>
      <c r="AE31" s="135" t="s">
        <v>1367</v>
      </c>
      <c r="AF31" s="136" t="s">
        <v>68</v>
      </c>
      <c r="AG31" s="142" t="s">
        <v>1368</v>
      </c>
      <c r="AH31" s="137" t="s">
        <v>1369</v>
      </c>
      <c r="AI31" s="137" t="s">
        <v>1369</v>
      </c>
      <c r="AJ31" s="139" t="s">
        <v>72</v>
      </c>
    </row>
    <row r="32" spans="2:36" ht="51" x14ac:dyDescent="0.2">
      <c r="AC32" s="14" t="s">
        <v>1355</v>
      </c>
      <c r="AD32" s="134" t="s">
        <v>1366</v>
      </c>
      <c r="AE32" s="135" t="s">
        <v>1367</v>
      </c>
      <c r="AF32" s="136" t="s">
        <v>68</v>
      </c>
      <c r="AG32" s="142" t="s">
        <v>1368</v>
      </c>
      <c r="AH32" s="137" t="s">
        <v>1369</v>
      </c>
      <c r="AI32" s="137" t="s">
        <v>1369</v>
      </c>
      <c r="AJ32" s="137" t="s">
        <v>1369</v>
      </c>
    </row>
    <row r="33" spans="29:36" ht="45" x14ac:dyDescent="0.2">
      <c r="AC33" s="14" t="s">
        <v>114</v>
      </c>
      <c r="AD33" s="134" t="s">
        <v>1366</v>
      </c>
      <c r="AE33" s="135" t="s">
        <v>1367</v>
      </c>
      <c r="AF33" s="136" t="s">
        <v>68</v>
      </c>
      <c r="AG33" s="142" t="s">
        <v>1368</v>
      </c>
      <c r="AH33" s="137" t="s">
        <v>1369</v>
      </c>
      <c r="AI33" s="137" t="s">
        <v>1369</v>
      </c>
      <c r="AJ33" s="139" t="s">
        <v>72</v>
      </c>
    </row>
    <row r="34" spans="29:36" ht="45" x14ac:dyDescent="0.2">
      <c r="AC34" s="14" t="s">
        <v>1356</v>
      </c>
      <c r="AD34" s="134" t="s">
        <v>1366</v>
      </c>
      <c r="AE34" s="135" t="s">
        <v>1367</v>
      </c>
      <c r="AF34" s="136" t="s">
        <v>68</v>
      </c>
      <c r="AG34" s="142" t="s">
        <v>1368</v>
      </c>
      <c r="AH34" s="137" t="s">
        <v>1369</v>
      </c>
      <c r="AI34" s="137" t="s">
        <v>1369</v>
      </c>
      <c r="AJ34" s="137" t="s">
        <v>1369</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H14:I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charges'!$G$11:$G$58</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topLeftCell="A7" zoomScale="70" zoomScaleNormal="70" zoomScaleSheetLayoutView="100" workbookViewId="0"/>
  </sheetViews>
  <sheetFormatPr defaultRowHeight="27.75" customHeight="1" x14ac:dyDescent="0.2"/>
  <cols>
    <col min="1" max="1" width="49" style="2" bestFit="1" customWidth="1"/>
    <col min="2" max="2" width="17.5703125" style="3" customWidth="1"/>
    <col min="3" max="3" width="9.14062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88" t="s">
        <v>37</v>
      </c>
      <c r="B1" s="219"/>
      <c r="C1" s="219"/>
      <c r="D1" s="219"/>
      <c r="E1" s="218"/>
      <c r="F1" s="218"/>
      <c r="G1" s="218"/>
      <c r="H1" s="218"/>
      <c r="I1" s="218"/>
      <c r="J1" s="218"/>
      <c r="K1" s="218"/>
      <c r="L1" s="47"/>
      <c r="M1" s="73"/>
    </row>
    <row r="2" spans="1:13" ht="27" customHeight="1" x14ac:dyDescent="0.2">
      <c r="A2" s="227" t="str">
        <f>Overview!B4&amp; " - Effective from "&amp;Overview!D4&amp;" - "&amp;Overview!E4&amp;" LV and HV charges"</f>
        <v>VPEN - GSP C  - Effective from 1 April 2027 - Final LV and HV charges</v>
      </c>
      <c r="B2" s="227"/>
      <c r="C2" s="227"/>
      <c r="D2" s="227"/>
      <c r="E2" s="227"/>
      <c r="F2" s="227"/>
      <c r="G2" s="227"/>
      <c r="H2" s="227"/>
      <c r="I2" s="227"/>
      <c r="J2" s="227"/>
      <c r="K2" s="227"/>
      <c r="L2" s="47"/>
      <c r="M2" s="73"/>
    </row>
    <row r="3" spans="1:13" s="73" customFormat="1" ht="15" customHeight="1" x14ac:dyDescent="0.2">
      <c r="A3" s="77"/>
      <c r="B3" s="77"/>
      <c r="C3" s="77"/>
      <c r="D3" s="77"/>
      <c r="E3" s="77"/>
      <c r="F3" s="77"/>
      <c r="G3" s="77"/>
      <c r="H3" s="77"/>
      <c r="I3" s="77"/>
      <c r="J3" s="77"/>
      <c r="K3" s="77"/>
      <c r="L3" s="47"/>
    </row>
    <row r="4" spans="1:13" ht="27" customHeight="1" x14ac:dyDescent="0.2">
      <c r="A4" s="227" t="s">
        <v>38</v>
      </c>
      <c r="B4" s="227"/>
      <c r="C4" s="227"/>
      <c r="D4" s="227"/>
      <c r="E4" s="227"/>
      <c r="F4" s="77"/>
      <c r="G4" s="227" t="s">
        <v>39</v>
      </c>
      <c r="H4" s="227"/>
      <c r="I4" s="227"/>
      <c r="J4" s="227"/>
      <c r="K4" s="227"/>
    </row>
    <row r="5" spans="1:13" ht="28.5" customHeight="1" x14ac:dyDescent="0.2">
      <c r="A5" s="209" t="s">
        <v>40</v>
      </c>
      <c r="B5" s="206" t="s">
        <v>41</v>
      </c>
      <c r="C5" s="228" t="s">
        <v>42</v>
      </c>
      <c r="D5" s="229"/>
      <c r="E5" s="74" t="s">
        <v>43</v>
      </c>
      <c r="F5" s="77"/>
      <c r="G5" s="231"/>
      <c r="H5" s="232"/>
      <c r="I5" s="75" t="s">
        <v>44</v>
      </c>
      <c r="J5" s="76" t="s">
        <v>45</v>
      </c>
      <c r="K5" s="74" t="s">
        <v>43</v>
      </c>
    </row>
    <row r="6" spans="1:13" ht="65.25" customHeight="1" x14ac:dyDescent="0.2">
      <c r="A6" s="175" t="s">
        <v>46</v>
      </c>
      <c r="B6" s="18" t="s">
        <v>47</v>
      </c>
      <c r="C6" s="230" t="s">
        <v>48</v>
      </c>
      <c r="D6" s="230"/>
      <c r="E6" s="176" t="s">
        <v>49</v>
      </c>
      <c r="F6" s="77"/>
      <c r="G6" s="225" t="s">
        <v>50</v>
      </c>
      <c r="H6" s="226"/>
      <c r="I6" s="18" t="s">
        <v>51</v>
      </c>
      <c r="J6" s="204" t="s">
        <v>52</v>
      </c>
      <c r="K6" s="176" t="s">
        <v>49</v>
      </c>
    </row>
    <row r="7" spans="1:13" ht="65.25" customHeight="1" x14ac:dyDescent="0.2">
      <c r="A7" s="175" t="s">
        <v>53</v>
      </c>
      <c r="B7" s="203"/>
      <c r="C7" s="221"/>
      <c r="D7" s="221"/>
      <c r="E7" s="204" t="s">
        <v>54</v>
      </c>
      <c r="F7" s="77"/>
      <c r="G7" s="225" t="s">
        <v>55</v>
      </c>
      <c r="H7" s="226"/>
      <c r="I7" s="18" t="s">
        <v>56</v>
      </c>
      <c r="J7" s="204" t="s">
        <v>57</v>
      </c>
      <c r="K7" s="176" t="s">
        <v>49</v>
      </c>
    </row>
    <row r="8" spans="1:13" ht="65.25" customHeight="1" x14ac:dyDescent="0.2">
      <c r="A8" s="205" t="s">
        <v>58</v>
      </c>
      <c r="B8" s="222" t="s">
        <v>59</v>
      </c>
      <c r="C8" s="223"/>
      <c r="D8" s="223"/>
      <c r="E8" s="224"/>
      <c r="F8" s="77"/>
      <c r="G8" s="225" t="s">
        <v>60</v>
      </c>
      <c r="H8" s="226"/>
      <c r="I8" s="203"/>
      <c r="J8" s="204" t="s">
        <v>61</v>
      </c>
      <c r="K8" s="176" t="s">
        <v>49</v>
      </c>
    </row>
    <row r="9" spans="1:13" s="73" customFormat="1" ht="65.25" customHeight="1" x14ac:dyDescent="0.2">
      <c r="F9" s="77"/>
      <c r="G9" s="225" t="s">
        <v>62</v>
      </c>
      <c r="H9" s="226"/>
      <c r="I9" s="203"/>
      <c r="J9" s="203"/>
      <c r="K9" s="204" t="s">
        <v>54</v>
      </c>
      <c r="L9" s="47"/>
    </row>
    <row r="10" spans="1:13" s="73" customFormat="1" ht="36" customHeight="1" x14ac:dyDescent="0.2">
      <c r="F10" s="77"/>
      <c r="G10" s="220" t="s">
        <v>58</v>
      </c>
      <c r="H10" s="220"/>
      <c r="I10" s="222" t="s">
        <v>59</v>
      </c>
      <c r="J10" s="223"/>
      <c r="K10" s="224"/>
      <c r="L10" s="47"/>
    </row>
    <row r="11" spans="1:13" s="73" customFormat="1" ht="12.75" customHeight="1" x14ac:dyDescent="0.2">
      <c r="A11" s="77"/>
      <c r="B11" s="77"/>
      <c r="C11" s="77"/>
      <c r="D11" s="77"/>
      <c r="E11" s="77"/>
      <c r="F11" s="77"/>
      <c r="G11" s="77"/>
      <c r="H11" s="77"/>
      <c r="I11" s="77"/>
      <c r="J11" s="77"/>
      <c r="K11" s="77"/>
      <c r="L11" s="47"/>
    </row>
    <row r="12" spans="1:13" ht="78.75" customHeight="1" x14ac:dyDescent="0.2">
      <c r="A12" s="23" t="s">
        <v>63</v>
      </c>
      <c r="B12" s="207" t="s">
        <v>64</v>
      </c>
      <c r="C12" s="207" t="s">
        <v>65</v>
      </c>
      <c r="D12" s="207" t="s">
        <v>66</v>
      </c>
      <c r="E12" s="207" t="s">
        <v>67</v>
      </c>
      <c r="F12" s="207" t="s">
        <v>68</v>
      </c>
      <c r="G12" s="207" t="s">
        <v>69</v>
      </c>
      <c r="H12" s="207" t="s">
        <v>70</v>
      </c>
      <c r="I12" s="207" t="s">
        <v>71</v>
      </c>
      <c r="J12" s="207" t="s">
        <v>72</v>
      </c>
      <c r="K12" s="207" t="s">
        <v>73</v>
      </c>
    </row>
    <row r="13" spans="1:13" ht="32.25" customHeight="1" x14ac:dyDescent="0.2">
      <c r="A13" s="14" t="s">
        <v>74</v>
      </c>
      <c r="B13" s="37">
        <v>1</v>
      </c>
      <c r="C13" s="170" t="s">
        <v>75</v>
      </c>
      <c r="D13" s="129">
        <v>12.196999999999999</v>
      </c>
      <c r="E13" s="130">
        <v>1.2430000000000001</v>
      </c>
      <c r="F13" s="131">
        <v>0</v>
      </c>
      <c r="G13" s="42">
        <v>0</v>
      </c>
      <c r="H13" s="43"/>
      <c r="I13" s="43"/>
      <c r="J13" s="39"/>
      <c r="K13" s="40">
        <v>902</v>
      </c>
    </row>
    <row r="14" spans="1:13" ht="32.25" customHeight="1" x14ac:dyDescent="0.2">
      <c r="A14" s="14" t="s">
        <v>76</v>
      </c>
      <c r="B14" s="37">
        <v>2</v>
      </c>
      <c r="C14" s="166">
        <v>2</v>
      </c>
      <c r="D14" s="129">
        <v>12.414</v>
      </c>
      <c r="E14" s="130">
        <v>1.46</v>
      </c>
      <c r="F14" s="131">
        <v>0.108</v>
      </c>
      <c r="G14" s="43"/>
      <c r="H14" s="43"/>
      <c r="I14" s="43"/>
      <c r="J14" s="39"/>
      <c r="K14" s="40"/>
    </row>
    <row r="15" spans="1:13" ht="32.25" customHeight="1" x14ac:dyDescent="0.2">
      <c r="A15" s="14" t="s">
        <v>77</v>
      </c>
      <c r="B15" s="41">
        <v>199</v>
      </c>
      <c r="C15" s="155" t="s">
        <v>78</v>
      </c>
      <c r="D15" s="129">
        <v>9.6110000000000007</v>
      </c>
      <c r="E15" s="130">
        <v>1.1299999999999999</v>
      </c>
      <c r="F15" s="131">
        <v>8.3000000000000004E-2</v>
      </c>
      <c r="G15" s="42">
        <v>5.91</v>
      </c>
      <c r="H15" s="43"/>
      <c r="I15" s="43"/>
      <c r="J15" s="39"/>
      <c r="K15" s="40"/>
    </row>
    <row r="16" spans="1:13" ht="32.25" customHeight="1" x14ac:dyDescent="0.2">
      <c r="A16" s="14" t="s">
        <v>79</v>
      </c>
      <c r="B16" s="41" t="s">
        <v>80</v>
      </c>
      <c r="C16" s="155" t="s">
        <v>78</v>
      </c>
      <c r="D16" s="129">
        <v>9.4909999999999997</v>
      </c>
      <c r="E16" s="130">
        <v>1.01</v>
      </c>
      <c r="F16" s="131">
        <v>0</v>
      </c>
      <c r="G16" s="42">
        <v>0</v>
      </c>
      <c r="H16" s="43"/>
      <c r="I16" s="43"/>
      <c r="J16" s="39"/>
      <c r="K16" s="40"/>
    </row>
    <row r="17" spans="1:11" ht="32.25" customHeight="1" x14ac:dyDescent="0.2">
      <c r="A17" s="14" t="s">
        <v>81</v>
      </c>
      <c r="B17" s="41" t="s">
        <v>82</v>
      </c>
      <c r="C17" s="155" t="s">
        <v>78</v>
      </c>
      <c r="D17" s="129">
        <v>8.6440000000000001</v>
      </c>
      <c r="E17" s="130">
        <v>0.16400000000000001</v>
      </c>
      <c r="F17" s="131">
        <v>0</v>
      </c>
      <c r="G17" s="42">
        <v>0</v>
      </c>
      <c r="H17" s="43"/>
      <c r="I17" s="43"/>
      <c r="J17" s="39"/>
      <c r="K17" s="40"/>
    </row>
    <row r="18" spans="1:11" ht="32.25" customHeight="1" x14ac:dyDescent="0.2">
      <c r="A18" s="14" t="s">
        <v>83</v>
      </c>
      <c r="B18" s="41" t="s">
        <v>84</v>
      </c>
      <c r="C18" s="155" t="s">
        <v>78</v>
      </c>
      <c r="D18" s="129">
        <v>8.3339999999999996</v>
      </c>
      <c r="E18" s="130">
        <v>0</v>
      </c>
      <c r="F18" s="131">
        <v>0</v>
      </c>
      <c r="G18" s="42">
        <v>0</v>
      </c>
      <c r="H18" s="43"/>
      <c r="I18" s="43"/>
      <c r="J18" s="39"/>
      <c r="K18" s="40"/>
    </row>
    <row r="19" spans="1:11" ht="32.25" customHeight="1" x14ac:dyDescent="0.2">
      <c r="A19" s="14" t="s">
        <v>85</v>
      </c>
      <c r="B19" s="41" t="s">
        <v>86</v>
      </c>
      <c r="C19" s="155" t="s">
        <v>78</v>
      </c>
      <c r="D19" s="129">
        <v>7.9320000000000004</v>
      </c>
      <c r="E19" s="130">
        <v>0</v>
      </c>
      <c r="F19" s="131">
        <v>0</v>
      </c>
      <c r="G19" s="42">
        <v>0</v>
      </c>
      <c r="H19" s="43"/>
      <c r="I19" s="43"/>
      <c r="J19" s="39"/>
      <c r="K19" s="40"/>
    </row>
    <row r="20" spans="1:11" ht="32.25" customHeight="1" x14ac:dyDescent="0.2">
      <c r="A20" s="14" t="s">
        <v>87</v>
      </c>
      <c r="B20" s="37">
        <v>200</v>
      </c>
      <c r="C20" s="166">
        <v>4</v>
      </c>
      <c r="D20" s="129">
        <v>9.6110000000000007</v>
      </c>
      <c r="E20" s="130">
        <v>1.1299999999999999</v>
      </c>
      <c r="F20" s="131">
        <v>8.3000000000000004E-2</v>
      </c>
      <c r="G20" s="43"/>
      <c r="H20" s="43"/>
      <c r="I20" s="43"/>
      <c r="J20" s="39"/>
      <c r="K20" s="40"/>
    </row>
    <row r="21" spans="1:11" ht="32.25" customHeight="1" x14ac:dyDescent="0.2">
      <c r="A21" s="14" t="s">
        <v>88</v>
      </c>
      <c r="B21" s="40">
        <v>70</v>
      </c>
      <c r="C21" s="166">
        <v>0</v>
      </c>
      <c r="D21" s="129">
        <v>7.6390000000000002</v>
      </c>
      <c r="E21" s="130">
        <v>0.92200000000000004</v>
      </c>
      <c r="F21" s="131">
        <v>6.2E-2</v>
      </c>
      <c r="G21" s="42">
        <v>14.51</v>
      </c>
      <c r="H21" s="42">
        <v>8.26</v>
      </c>
      <c r="I21" s="128">
        <v>8.26</v>
      </c>
      <c r="J21" s="38">
        <v>0.58799999999999997</v>
      </c>
      <c r="K21" s="40"/>
    </row>
    <row r="22" spans="1:11" ht="32.25" customHeight="1" x14ac:dyDescent="0.2">
      <c r="A22" s="14" t="s">
        <v>89</v>
      </c>
      <c r="B22" s="40">
        <v>71</v>
      </c>
      <c r="C22" s="166">
        <v>0</v>
      </c>
      <c r="D22" s="129">
        <v>4.8860000000000001</v>
      </c>
      <c r="E22" s="130">
        <v>0.32200000000000001</v>
      </c>
      <c r="F22" s="131">
        <v>0.03</v>
      </c>
      <c r="G22" s="42">
        <v>2.2999999999999998</v>
      </c>
      <c r="H22" s="42">
        <v>8.26</v>
      </c>
      <c r="I22" s="128">
        <v>8.26</v>
      </c>
      <c r="J22" s="38">
        <v>0.58799999999999997</v>
      </c>
      <c r="K22" s="40"/>
    </row>
    <row r="23" spans="1:11" ht="32.25" customHeight="1" x14ac:dyDescent="0.2">
      <c r="A23" s="14" t="s">
        <v>90</v>
      </c>
      <c r="B23" s="40">
        <v>72</v>
      </c>
      <c r="C23" s="166">
        <v>0</v>
      </c>
      <c r="D23" s="129">
        <v>4.8209999999999997</v>
      </c>
      <c r="E23" s="130">
        <v>0.32200000000000001</v>
      </c>
      <c r="F23" s="131">
        <v>0.03</v>
      </c>
      <c r="G23" s="42">
        <v>2.2999999999999998</v>
      </c>
      <c r="H23" s="42">
        <v>8.26</v>
      </c>
      <c r="I23" s="128">
        <v>8.26</v>
      </c>
      <c r="J23" s="38">
        <v>0.58799999999999997</v>
      </c>
      <c r="K23" s="40"/>
    </row>
    <row r="24" spans="1:11" ht="32.25" customHeight="1" x14ac:dyDescent="0.2">
      <c r="A24" s="14" t="s">
        <v>91</v>
      </c>
      <c r="B24" s="40">
        <v>73</v>
      </c>
      <c r="C24" s="166">
        <v>0</v>
      </c>
      <c r="D24" s="129">
        <v>4.7629999999999999</v>
      </c>
      <c r="E24" s="130">
        <v>0.32200000000000001</v>
      </c>
      <c r="F24" s="131">
        <v>0.03</v>
      </c>
      <c r="G24" s="42">
        <v>2.2999999999999998</v>
      </c>
      <c r="H24" s="42">
        <v>8.26</v>
      </c>
      <c r="I24" s="128">
        <v>8.26</v>
      </c>
      <c r="J24" s="38">
        <v>0.58799999999999997</v>
      </c>
      <c r="K24" s="40"/>
    </row>
    <row r="25" spans="1:11" ht="32.25" customHeight="1" x14ac:dyDescent="0.2">
      <c r="A25" s="14" t="s">
        <v>92</v>
      </c>
      <c r="B25" s="40">
        <v>74</v>
      </c>
      <c r="C25" s="166">
        <v>0</v>
      </c>
      <c r="D25" s="129">
        <v>4.6920000000000002</v>
      </c>
      <c r="E25" s="130">
        <v>0.32200000000000001</v>
      </c>
      <c r="F25" s="131">
        <v>0.03</v>
      </c>
      <c r="G25" s="42">
        <v>2.2999999999999998</v>
      </c>
      <c r="H25" s="42">
        <v>8.26</v>
      </c>
      <c r="I25" s="128">
        <v>8.26</v>
      </c>
      <c r="J25" s="38">
        <v>0.58799999999999997</v>
      </c>
      <c r="K25" s="40"/>
    </row>
    <row r="26" spans="1:11" ht="32.25" customHeight="1" x14ac:dyDescent="0.2">
      <c r="A26" s="14" t="s">
        <v>93</v>
      </c>
      <c r="B26" s="40">
        <v>80</v>
      </c>
      <c r="C26" s="166">
        <v>0</v>
      </c>
      <c r="D26" s="129">
        <v>4.6909999999999998</v>
      </c>
      <c r="E26" s="130">
        <v>0.59899999999999998</v>
      </c>
      <c r="F26" s="131">
        <v>3.3000000000000002E-2</v>
      </c>
      <c r="G26" s="42">
        <v>12.21</v>
      </c>
      <c r="H26" s="42">
        <v>10.38</v>
      </c>
      <c r="I26" s="128">
        <v>10.38</v>
      </c>
      <c r="J26" s="38">
        <v>0.34799999999999998</v>
      </c>
      <c r="K26" s="40"/>
    </row>
    <row r="27" spans="1:11" ht="32.25" customHeight="1" x14ac:dyDescent="0.2">
      <c r="A27" s="14" t="s">
        <v>94</v>
      </c>
      <c r="B27" s="40">
        <v>81</v>
      </c>
      <c r="C27" s="166">
        <v>0</v>
      </c>
      <c r="D27" s="129">
        <v>1.9379999999999999</v>
      </c>
      <c r="E27" s="130">
        <v>0</v>
      </c>
      <c r="F27" s="131">
        <v>0</v>
      </c>
      <c r="G27" s="42">
        <v>0</v>
      </c>
      <c r="H27" s="42">
        <v>10.38</v>
      </c>
      <c r="I27" s="128">
        <v>10.38</v>
      </c>
      <c r="J27" s="38">
        <v>0.34799999999999998</v>
      </c>
      <c r="K27" s="40"/>
    </row>
    <row r="28" spans="1:11" ht="32.25" customHeight="1" x14ac:dyDescent="0.2">
      <c r="A28" s="14" t="s">
        <v>95</v>
      </c>
      <c r="B28" s="40">
        <v>82</v>
      </c>
      <c r="C28" s="166">
        <v>0</v>
      </c>
      <c r="D28" s="129">
        <v>1.873</v>
      </c>
      <c r="E28" s="130">
        <v>0</v>
      </c>
      <c r="F28" s="131">
        <v>0</v>
      </c>
      <c r="G28" s="42">
        <v>0</v>
      </c>
      <c r="H28" s="42">
        <v>10.38</v>
      </c>
      <c r="I28" s="128">
        <v>10.38</v>
      </c>
      <c r="J28" s="38">
        <v>0.34799999999999998</v>
      </c>
      <c r="K28" s="40"/>
    </row>
    <row r="29" spans="1:11" ht="32.25" customHeight="1" x14ac:dyDescent="0.2">
      <c r="A29" s="14" t="s">
        <v>96</v>
      </c>
      <c r="B29" s="40">
        <v>83</v>
      </c>
      <c r="C29" s="166">
        <v>0</v>
      </c>
      <c r="D29" s="129">
        <v>1.8149999999999999</v>
      </c>
      <c r="E29" s="130">
        <v>0</v>
      </c>
      <c r="F29" s="131">
        <v>0</v>
      </c>
      <c r="G29" s="42">
        <v>0</v>
      </c>
      <c r="H29" s="42">
        <v>10.38</v>
      </c>
      <c r="I29" s="128">
        <v>10.38</v>
      </c>
      <c r="J29" s="38">
        <v>0.34799999999999998</v>
      </c>
      <c r="K29" s="40"/>
    </row>
    <row r="30" spans="1:11" ht="32.25" customHeight="1" x14ac:dyDescent="0.2">
      <c r="A30" s="14" t="s">
        <v>97</v>
      </c>
      <c r="B30" s="40">
        <v>84</v>
      </c>
      <c r="C30" s="166">
        <v>0</v>
      </c>
      <c r="D30" s="129">
        <v>1.7430000000000001</v>
      </c>
      <c r="E30" s="130">
        <v>0</v>
      </c>
      <c r="F30" s="131">
        <v>0</v>
      </c>
      <c r="G30" s="42">
        <v>0</v>
      </c>
      <c r="H30" s="42">
        <v>10.38</v>
      </c>
      <c r="I30" s="128">
        <v>10.38</v>
      </c>
      <c r="J30" s="38">
        <v>0.34799999999999998</v>
      </c>
      <c r="K30" s="40"/>
    </row>
    <row r="31" spans="1:11" ht="32.25" customHeight="1" x14ac:dyDescent="0.2">
      <c r="A31" s="14" t="s">
        <v>98</v>
      </c>
      <c r="B31" s="40">
        <v>90</v>
      </c>
      <c r="C31" s="166">
        <v>0</v>
      </c>
      <c r="D31" s="129">
        <v>3.488</v>
      </c>
      <c r="E31" s="130">
        <v>0.44600000000000001</v>
      </c>
      <c r="F31" s="131">
        <v>2.5999999999999999E-2</v>
      </c>
      <c r="G31" s="42">
        <v>129.41999999999999</v>
      </c>
      <c r="H31" s="42">
        <v>10.65</v>
      </c>
      <c r="I31" s="128">
        <v>10.65</v>
      </c>
      <c r="J31" s="38">
        <v>0.27100000000000002</v>
      </c>
      <c r="K31" s="40"/>
    </row>
    <row r="32" spans="1:11" ht="32.25" customHeight="1" x14ac:dyDescent="0.2">
      <c r="A32" s="14" t="s">
        <v>99</v>
      </c>
      <c r="B32" s="40">
        <v>91</v>
      </c>
      <c r="C32" s="166">
        <v>0</v>
      </c>
      <c r="D32" s="129">
        <v>0.42</v>
      </c>
      <c r="E32" s="130">
        <v>0</v>
      </c>
      <c r="F32" s="131">
        <v>0</v>
      </c>
      <c r="G32" s="42">
        <v>0</v>
      </c>
      <c r="H32" s="42">
        <v>10.65</v>
      </c>
      <c r="I32" s="128">
        <v>10.65</v>
      </c>
      <c r="J32" s="38">
        <v>0.27100000000000002</v>
      </c>
      <c r="K32" s="40"/>
    </row>
    <row r="33" spans="1:11" ht="32.25" customHeight="1" x14ac:dyDescent="0.2">
      <c r="A33" s="14" t="s">
        <v>100</v>
      </c>
      <c r="B33" s="40">
        <v>92</v>
      </c>
      <c r="C33" s="166">
        <v>0</v>
      </c>
      <c r="D33" s="129">
        <v>0.223</v>
      </c>
      <c r="E33" s="130">
        <v>0</v>
      </c>
      <c r="F33" s="131">
        <v>0</v>
      </c>
      <c r="G33" s="42">
        <v>0</v>
      </c>
      <c r="H33" s="42">
        <v>10.65</v>
      </c>
      <c r="I33" s="128">
        <v>10.65</v>
      </c>
      <c r="J33" s="38">
        <v>0.27100000000000002</v>
      </c>
      <c r="K33" s="40"/>
    </row>
    <row r="34" spans="1:11" ht="32.25" customHeight="1" x14ac:dyDescent="0.2">
      <c r="A34" s="14" t="s">
        <v>101</v>
      </c>
      <c r="B34" s="40">
        <v>93</v>
      </c>
      <c r="C34" s="166">
        <v>0</v>
      </c>
      <c r="D34" s="129">
        <v>0.30499999999999999</v>
      </c>
      <c r="E34" s="130">
        <v>0</v>
      </c>
      <c r="F34" s="131">
        <v>0</v>
      </c>
      <c r="G34" s="42">
        <v>0</v>
      </c>
      <c r="H34" s="42">
        <v>10.65</v>
      </c>
      <c r="I34" s="128">
        <v>10.65</v>
      </c>
      <c r="J34" s="38">
        <v>0.27100000000000002</v>
      </c>
      <c r="K34" s="40"/>
    </row>
    <row r="35" spans="1:11" ht="32.25" customHeight="1" x14ac:dyDescent="0.2">
      <c r="A35" s="14" t="s">
        <v>102</v>
      </c>
      <c r="B35" s="40">
        <v>94</v>
      </c>
      <c r="C35" s="166">
        <v>0</v>
      </c>
      <c r="D35" s="129">
        <v>0.24</v>
      </c>
      <c r="E35" s="130">
        <v>0</v>
      </c>
      <c r="F35" s="131">
        <v>0</v>
      </c>
      <c r="G35" s="42">
        <v>0</v>
      </c>
      <c r="H35" s="42">
        <v>10.65</v>
      </c>
      <c r="I35" s="128">
        <v>10.65</v>
      </c>
      <c r="J35" s="38">
        <v>0.27100000000000002</v>
      </c>
      <c r="K35" s="40"/>
    </row>
    <row r="36" spans="1:11" ht="83.25" customHeight="1" x14ac:dyDescent="0.2">
      <c r="A36" s="14" t="s">
        <v>103</v>
      </c>
      <c r="B36" s="40" t="s">
        <v>104</v>
      </c>
      <c r="C36" s="166" t="s">
        <v>105</v>
      </c>
      <c r="D36" s="132">
        <v>40.972000000000001</v>
      </c>
      <c r="E36" s="133">
        <v>3.3460000000000001</v>
      </c>
      <c r="F36" s="131">
        <v>0.47099999999999997</v>
      </c>
      <c r="G36" s="43"/>
      <c r="H36" s="43"/>
      <c r="I36" s="43"/>
      <c r="J36" s="39"/>
      <c r="K36" s="40" t="s">
        <v>106</v>
      </c>
    </row>
    <row r="37" spans="1:11" ht="32.25" customHeight="1" x14ac:dyDescent="0.2">
      <c r="A37" s="14" t="s">
        <v>107</v>
      </c>
      <c r="B37" s="41">
        <v>932</v>
      </c>
      <c r="C37" s="165" t="s">
        <v>108</v>
      </c>
      <c r="D37" s="129">
        <v>-7.8280000000000003</v>
      </c>
      <c r="E37" s="130">
        <v>-0.92100000000000004</v>
      </c>
      <c r="F37" s="131">
        <v>-6.8000000000000005E-2</v>
      </c>
      <c r="G37" s="42">
        <v>0</v>
      </c>
      <c r="H37" s="43"/>
      <c r="I37" s="43"/>
      <c r="J37" s="39"/>
      <c r="K37" s="40"/>
    </row>
    <row r="38" spans="1:11" ht="32.25" customHeight="1" x14ac:dyDescent="0.2">
      <c r="A38" s="14" t="s">
        <v>109</v>
      </c>
      <c r="B38" s="40"/>
      <c r="C38" s="166">
        <v>0</v>
      </c>
      <c r="D38" s="129">
        <v>-6.4329999999999998</v>
      </c>
      <c r="E38" s="130">
        <v>-0.76900000000000002</v>
      </c>
      <c r="F38" s="131">
        <v>-5.3999999999999999E-2</v>
      </c>
      <c r="G38" s="42">
        <v>0</v>
      </c>
      <c r="H38" s="43"/>
      <c r="I38" s="43"/>
      <c r="J38" s="39"/>
      <c r="K38" s="40"/>
    </row>
    <row r="39" spans="1:11" ht="32.25" customHeight="1" x14ac:dyDescent="0.2">
      <c r="A39" s="14" t="s">
        <v>110</v>
      </c>
      <c r="B39" s="40">
        <v>980</v>
      </c>
      <c r="C39" s="166">
        <v>0</v>
      </c>
      <c r="D39" s="129">
        <v>-7.8280000000000003</v>
      </c>
      <c r="E39" s="130">
        <v>-0.92100000000000004</v>
      </c>
      <c r="F39" s="131">
        <v>-6.8000000000000005E-2</v>
      </c>
      <c r="G39" s="42">
        <v>0</v>
      </c>
      <c r="H39" s="43"/>
      <c r="I39" s="43"/>
      <c r="J39" s="38">
        <v>0.55000000000000004</v>
      </c>
      <c r="K39" s="40"/>
    </row>
    <row r="40" spans="1:11" ht="32.25" customHeight="1" x14ac:dyDescent="0.2">
      <c r="A40" s="14" t="s">
        <v>111</v>
      </c>
      <c r="B40" s="40">
        <v>981</v>
      </c>
      <c r="C40" s="166">
        <v>0</v>
      </c>
      <c r="D40" s="129">
        <v>-7.8280000000000003</v>
      </c>
      <c r="E40" s="130">
        <v>-0.92100000000000004</v>
      </c>
      <c r="F40" s="131">
        <v>-6.8000000000000005E-2</v>
      </c>
      <c r="G40" s="42">
        <v>0</v>
      </c>
      <c r="H40" s="43"/>
      <c r="I40" s="43"/>
      <c r="J40" s="39"/>
      <c r="K40" s="40"/>
    </row>
    <row r="41" spans="1:11" ht="32.25" customHeight="1" x14ac:dyDescent="0.2">
      <c r="A41" s="14" t="s">
        <v>112</v>
      </c>
      <c r="B41" s="40">
        <v>984</v>
      </c>
      <c r="C41" s="166">
        <v>0</v>
      </c>
      <c r="D41" s="129">
        <v>-6.4329999999999998</v>
      </c>
      <c r="E41" s="130">
        <v>-0.76900000000000002</v>
      </c>
      <c r="F41" s="131">
        <v>-5.3999999999999999E-2</v>
      </c>
      <c r="G41" s="42">
        <v>0</v>
      </c>
      <c r="H41" s="43"/>
      <c r="I41" s="43"/>
      <c r="J41" s="38">
        <v>0.433</v>
      </c>
      <c r="K41" s="40"/>
    </row>
    <row r="42" spans="1:11" ht="32.25" customHeight="1" x14ac:dyDescent="0.2">
      <c r="A42" s="14" t="s">
        <v>113</v>
      </c>
      <c r="B42" s="40">
        <v>985</v>
      </c>
      <c r="C42" s="166">
        <v>0</v>
      </c>
      <c r="D42" s="129">
        <v>-6.4329999999999998</v>
      </c>
      <c r="E42" s="130">
        <v>-0.76900000000000002</v>
      </c>
      <c r="F42" s="131">
        <v>-5.3999999999999999E-2</v>
      </c>
      <c r="G42" s="42">
        <v>0</v>
      </c>
      <c r="H42" s="43"/>
      <c r="I42" s="43"/>
      <c r="J42" s="39"/>
      <c r="K42" s="40"/>
    </row>
    <row r="43" spans="1:11" ht="32.25" customHeight="1" x14ac:dyDescent="0.2">
      <c r="A43" s="14" t="s">
        <v>114</v>
      </c>
      <c r="B43" s="40">
        <v>988</v>
      </c>
      <c r="C43" s="166">
        <v>0</v>
      </c>
      <c r="D43" s="129">
        <v>-4.1790000000000003</v>
      </c>
      <c r="E43" s="130">
        <v>-0.53400000000000003</v>
      </c>
      <c r="F43" s="131">
        <v>-2.9000000000000001E-2</v>
      </c>
      <c r="G43" s="42">
        <v>9.08</v>
      </c>
      <c r="H43" s="43"/>
      <c r="I43" s="43"/>
      <c r="J43" s="38">
        <v>0.38200000000000001</v>
      </c>
      <c r="K43" s="40"/>
    </row>
    <row r="44" spans="1:11" ht="32.25" customHeight="1" x14ac:dyDescent="0.2">
      <c r="A44" s="14" t="s">
        <v>115</v>
      </c>
      <c r="B44" s="40">
        <v>989</v>
      </c>
      <c r="C44" s="166">
        <v>0</v>
      </c>
      <c r="D44" s="129">
        <v>-4.1790000000000003</v>
      </c>
      <c r="E44" s="130">
        <v>-0.53400000000000003</v>
      </c>
      <c r="F44" s="131">
        <v>-2.9000000000000001E-2</v>
      </c>
      <c r="G44" s="42">
        <v>9.08</v>
      </c>
      <c r="H44" s="43"/>
      <c r="I44" s="43"/>
      <c r="J44" s="39"/>
      <c r="K44" s="40"/>
    </row>
    <row r="45" spans="1:11" ht="27.75" customHeight="1" x14ac:dyDescent="0.2">
      <c r="C45" s="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10:H10"/>
    <mergeCell ref="C7:D7"/>
    <mergeCell ref="B8:E8"/>
    <mergeCell ref="G9:H9"/>
    <mergeCell ref="I10:K10"/>
    <mergeCell ref="G7:H7"/>
    <mergeCell ref="G8:H8"/>
    <mergeCell ref="A2:K2"/>
    <mergeCell ref="C5:D5"/>
    <mergeCell ref="C6:D6"/>
    <mergeCell ref="G5:H5"/>
    <mergeCell ref="G6:H6"/>
    <mergeCell ref="G4:K4"/>
    <mergeCell ref="A4:E4"/>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
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R58"/>
  <sheetViews>
    <sheetView topLeftCell="A3" zoomScale="85" zoomScaleNormal="85" zoomScaleSheetLayoutView="100" workbookViewId="0">
      <selection activeCell="A11" sqref="A11:XFD57"/>
    </sheetView>
  </sheetViews>
  <sheetFormatPr defaultRowHeight="27.75" customHeight="1" x14ac:dyDescent="0.2"/>
  <cols>
    <col min="1" max="1" width="14.7109375" style="49" customWidth="1"/>
    <col min="2" max="2" width="7.85546875" style="49" customWidth="1"/>
    <col min="3" max="3" width="14.7109375" style="49" customWidth="1"/>
    <col min="4" max="4" width="14.7109375" style="57" customWidth="1"/>
    <col min="5" max="5" width="7.85546875" style="57" customWidth="1"/>
    <col min="6" max="6" width="14.7109375" style="57" customWidth="1"/>
    <col min="7" max="7" width="30.7109375" style="57" customWidth="1"/>
    <col min="8" max="8" width="14.7109375" style="57" customWidth="1"/>
    <col min="9" max="9" width="14.7109375" style="58" customWidth="1"/>
    <col min="10" max="11" width="14.7109375" style="59" customWidth="1"/>
    <col min="12" max="16" width="14.7109375" style="49" customWidth="1"/>
    <col min="17" max="16384" width="9.140625" style="49"/>
  </cols>
  <sheetData>
    <row r="1" spans="1:16" ht="32.25" customHeight="1" x14ac:dyDescent="0.2">
      <c r="A1" s="48" t="s">
        <v>37</v>
      </c>
      <c r="B1" s="48"/>
      <c r="C1" s="218" t="s">
        <v>116</v>
      </c>
      <c r="D1" s="218"/>
      <c r="E1" s="218"/>
      <c r="F1" s="218"/>
      <c r="G1" s="218"/>
      <c r="H1" s="218"/>
      <c r="I1" s="218"/>
      <c r="J1" s="218"/>
      <c r="K1" s="218"/>
      <c r="L1" s="218"/>
      <c r="M1" s="218"/>
      <c r="N1" s="218"/>
      <c r="O1" s="218"/>
      <c r="P1" s="218"/>
    </row>
    <row r="2" spans="1:16" s="50" customFormat="1" ht="27.75" customHeight="1" x14ac:dyDescent="0.2">
      <c r="A2" s="237" t="str">
        <f>Overview!B4&amp; " - Effective from "&amp;Overview!D4&amp;" - "&amp;Overview!E4&amp;" Designated EHV charges"</f>
        <v>VPEN - GSP C  - Effective from 1 April 2027 - Final Designated EHV charges</v>
      </c>
      <c r="B2" s="238"/>
      <c r="C2" s="238"/>
      <c r="D2" s="238"/>
      <c r="E2" s="238"/>
      <c r="F2" s="238"/>
      <c r="G2" s="238"/>
      <c r="H2" s="238"/>
      <c r="I2" s="238"/>
      <c r="J2" s="238"/>
      <c r="K2" s="238"/>
      <c r="L2" s="238"/>
      <c r="M2" s="238"/>
      <c r="N2" s="238"/>
      <c r="O2" s="238"/>
      <c r="P2" s="239"/>
    </row>
    <row r="3" spans="1:16" s="78" customFormat="1" ht="12.75" customHeight="1" x14ac:dyDescent="0.2">
      <c r="A3" s="77"/>
      <c r="B3" s="77"/>
      <c r="C3" s="77"/>
      <c r="D3" s="77"/>
      <c r="E3" s="77"/>
      <c r="F3" s="77"/>
      <c r="G3" s="77"/>
      <c r="H3" s="77"/>
      <c r="I3" s="77"/>
      <c r="J3" s="77"/>
      <c r="K3" s="77"/>
      <c r="L3" s="77"/>
      <c r="M3" s="77"/>
      <c r="N3" s="77"/>
      <c r="O3" s="77"/>
    </row>
    <row r="4" spans="1:16" s="78" customFormat="1" ht="25.5" customHeight="1" x14ac:dyDescent="0.2">
      <c r="A4" s="227" t="s">
        <v>117</v>
      </c>
      <c r="B4" s="227"/>
      <c r="C4" s="227"/>
      <c r="D4" s="227"/>
      <c r="E4" s="227"/>
      <c r="F4" s="227"/>
      <c r="G4" s="77"/>
      <c r="H4" s="77"/>
      <c r="I4" s="77"/>
      <c r="J4" s="77"/>
      <c r="K4" s="77"/>
      <c r="L4" s="77"/>
      <c r="M4" s="77"/>
      <c r="N4" s="77"/>
      <c r="O4" s="77"/>
    </row>
    <row r="5" spans="1:16" s="78" customFormat="1" ht="25.5" customHeight="1" x14ac:dyDescent="0.2">
      <c r="A5" s="233" t="s">
        <v>40</v>
      </c>
      <c r="B5" s="234"/>
      <c r="C5" s="234"/>
      <c r="D5" s="236" t="s">
        <v>118</v>
      </c>
      <c r="E5" s="236"/>
      <c r="F5" s="236"/>
      <c r="G5" s="77"/>
      <c r="H5" s="77"/>
      <c r="I5" s="77"/>
      <c r="J5" s="77"/>
      <c r="K5" s="77"/>
      <c r="L5" s="77"/>
      <c r="M5" s="77"/>
      <c r="N5" s="77"/>
      <c r="O5" s="77"/>
    </row>
    <row r="6" spans="1:16" s="78" customFormat="1" ht="48" customHeight="1" x14ac:dyDescent="0.2">
      <c r="A6" s="235" t="s">
        <v>50</v>
      </c>
      <c r="B6" s="235"/>
      <c r="C6" s="235"/>
      <c r="D6" s="230" t="s">
        <v>51</v>
      </c>
      <c r="E6" s="230"/>
      <c r="F6" s="230"/>
      <c r="G6" s="77"/>
      <c r="H6" s="77"/>
      <c r="I6" s="77"/>
      <c r="J6" s="77"/>
      <c r="K6" s="77"/>
      <c r="L6" s="77"/>
      <c r="M6" s="77"/>
      <c r="N6" s="77"/>
      <c r="O6" s="77"/>
    </row>
    <row r="7" spans="1:16" s="78" customFormat="1" ht="48" customHeight="1" x14ac:dyDescent="0.2">
      <c r="A7" s="235" t="s">
        <v>55</v>
      </c>
      <c r="B7" s="235"/>
      <c r="C7" s="235"/>
      <c r="D7" s="230" t="s">
        <v>56</v>
      </c>
      <c r="E7" s="230"/>
      <c r="F7" s="230"/>
      <c r="G7" s="77"/>
      <c r="H7" s="77"/>
      <c r="I7" s="77"/>
      <c r="J7" s="77"/>
      <c r="K7" s="77"/>
      <c r="L7" s="77"/>
      <c r="M7" s="77"/>
      <c r="N7" s="77"/>
      <c r="O7" s="77"/>
    </row>
    <row r="8" spans="1:16" s="78" customFormat="1" ht="25.5" customHeight="1" x14ac:dyDescent="0.2">
      <c r="A8" s="235" t="s">
        <v>58</v>
      </c>
      <c r="B8" s="235"/>
      <c r="C8" s="235"/>
      <c r="D8" s="230" t="s">
        <v>59</v>
      </c>
      <c r="E8" s="230"/>
      <c r="F8" s="230"/>
      <c r="G8" s="77"/>
      <c r="H8" s="77"/>
      <c r="I8" s="77"/>
      <c r="J8" s="77"/>
      <c r="K8" s="77"/>
      <c r="L8" s="77"/>
      <c r="M8" s="77"/>
      <c r="N8" s="77"/>
      <c r="O8" s="77"/>
    </row>
    <row r="9" spans="1:16" s="78" customFormat="1" ht="18" customHeight="1" x14ac:dyDescent="0.2">
      <c r="A9" s="77"/>
      <c r="B9" s="77"/>
      <c r="C9" s="77"/>
      <c r="D9" s="77"/>
      <c r="E9" s="77"/>
      <c r="F9" s="77"/>
      <c r="G9" s="77"/>
      <c r="H9" s="77"/>
      <c r="I9" s="77"/>
      <c r="J9" s="77"/>
      <c r="K9" s="77"/>
      <c r="L9" s="77"/>
      <c r="M9" s="77"/>
      <c r="N9" s="77"/>
      <c r="O9" s="77"/>
    </row>
    <row r="10" spans="1:16" ht="66.95" customHeight="1" x14ac:dyDescent="0.2">
      <c r="A10" s="51" t="s">
        <v>119</v>
      </c>
      <c r="B10" s="52" t="s">
        <v>120</v>
      </c>
      <c r="C10" s="51" t="s">
        <v>121</v>
      </c>
      <c r="D10" s="51" t="s">
        <v>122</v>
      </c>
      <c r="E10" s="52" t="s">
        <v>120</v>
      </c>
      <c r="F10" s="51" t="s">
        <v>123</v>
      </c>
      <c r="G10" s="53" t="s">
        <v>124</v>
      </c>
      <c r="H10" s="53" t="s">
        <v>125</v>
      </c>
      <c r="I10" s="54" t="s">
        <v>126</v>
      </c>
      <c r="J10" s="53" t="s">
        <v>127</v>
      </c>
      <c r="K10" s="53" t="s">
        <v>128</v>
      </c>
      <c r="L10" s="126" t="s">
        <v>129</v>
      </c>
      <c r="M10" s="54" t="s">
        <v>130</v>
      </c>
      <c r="N10" s="53" t="s">
        <v>131</v>
      </c>
      <c r="O10" s="53" t="s">
        <v>132</v>
      </c>
      <c r="P10" s="126" t="s">
        <v>133</v>
      </c>
    </row>
    <row r="11" spans="1:16" ht="30" customHeight="1" x14ac:dyDescent="0.2">
      <c r="A11" s="44"/>
      <c r="B11" s="89"/>
      <c r="C11" s="55"/>
      <c r="D11" s="45"/>
      <c r="E11" s="89"/>
      <c r="F11" s="55"/>
      <c r="G11" s="56"/>
      <c r="H11" s="181"/>
      <c r="I11" s="60"/>
      <c r="J11" s="61"/>
      <c r="K11" s="61"/>
      <c r="L11" s="61"/>
      <c r="M11" s="62"/>
      <c r="N11" s="63"/>
      <c r="O11" s="63"/>
      <c r="P11" s="63"/>
    </row>
    <row r="12" spans="1:16" ht="30" customHeight="1" x14ac:dyDescent="0.2">
      <c r="A12" s="44"/>
      <c r="B12" s="89"/>
      <c r="C12" s="55"/>
      <c r="D12" s="45"/>
      <c r="E12" s="89"/>
      <c r="F12" s="55"/>
      <c r="G12" s="56"/>
      <c r="H12" s="181"/>
      <c r="I12" s="60"/>
      <c r="J12" s="61"/>
      <c r="K12" s="61"/>
      <c r="L12" s="61"/>
      <c r="M12" s="62"/>
      <c r="N12" s="63"/>
      <c r="O12" s="63"/>
      <c r="P12" s="63"/>
    </row>
    <row r="13" spans="1:16" ht="30" customHeight="1" x14ac:dyDescent="0.2">
      <c r="A13" s="44"/>
      <c r="B13" s="89"/>
      <c r="C13" s="55"/>
      <c r="D13" s="45"/>
      <c r="E13" s="89"/>
      <c r="F13" s="55"/>
      <c r="G13" s="56"/>
      <c r="H13" s="181"/>
      <c r="I13" s="60"/>
      <c r="J13" s="61"/>
      <c r="K13" s="61"/>
      <c r="L13" s="61"/>
      <c r="M13" s="62"/>
      <c r="N13" s="63"/>
      <c r="O13" s="63"/>
      <c r="P13" s="63"/>
    </row>
    <row r="14" spans="1:16" ht="30" customHeight="1" x14ac:dyDescent="0.2">
      <c r="A14" s="44"/>
      <c r="B14" s="89"/>
      <c r="C14" s="55"/>
      <c r="D14" s="45"/>
      <c r="E14" s="89"/>
      <c r="F14" s="55"/>
      <c r="G14" s="56"/>
      <c r="H14" s="181"/>
      <c r="I14" s="60"/>
      <c r="J14" s="61"/>
      <c r="K14" s="61"/>
      <c r="L14" s="61"/>
      <c r="M14" s="62"/>
      <c r="N14" s="63"/>
      <c r="O14" s="63"/>
      <c r="P14" s="63"/>
    </row>
    <row r="15" spans="1:16" ht="30" customHeight="1" x14ac:dyDescent="0.2">
      <c r="A15" s="44"/>
      <c r="B15" s="89"/>
      <c r="C15" s="55"/>
      <c r="D15" s="45"/>
      <c r="E15" s="89"/>
      <c r="F15" s="55"/>
      <c r="G15" s="56"/>
      <c r="H15" s="181"/>
      <c r="I15" s="60"/>
      <c r="J15" s="61"/>
      <c r="K15" s="61"/>
      <c r="L15" s="61"/>
      <c r="M15" s="62"/>
      <c r="N15" s="63"/>
      <c r="O15" s="63"/>
      <c r="P15" s="63"/>
    </row>
    <row r="16" spans="1:16" ht="30" customHeight="1" x14ac:dyDescent="0.2">
      <c r="A16" s="44"/>
      <c r="B16" s="89"/>
      <c r="C16" s="55"/>
      <c r="D16" s="45"/>
      <c r="E16" s="89"/>
      <c r="F16" s="55"/>
      <c r="G16" s="56"/>
      <c r="H16" s="181"/>
      <c r="I16" s="60"/>
      <c r="J16" s="61"/>
      <c r="K16" s="61"/>
      <c r="L16" s="61"/>
      <c r="M16" s="62"/>
      <c r="N16" s="63"/>
      <c r="O16" s="63"/>
      <c r="P16" s="63"/>
    </row>
    <row r="17" spans="1:16" ht="30" customHeight="1" x14ac:dyDescent="0.2">
      <c r="A17" s="44"/>
      <c r="B17" s="89"/>
      <c r="C17" s="55"/>
      <c r="D17" s="45"/>
      <c r="E17" s="89"/>
      <c r="F17" s="55"/>
      <c r="G17" s="56"/>
      <c r="H17" s="181"/>
      <c r="I17" s="60"/>
      <c r="J17" s="61"/>
      <c r="K17" s="61"/>
      <c r="L17" s="61"/>
      <c r="M17" s="62"/>
      <c r="N17" s="63"/>
      <c r="O17" s="63"/>
      <c r="P17" s="63"/>
    </row>
    <row r="18" spans="1:16" ht="15" customHeight="1" x14ac:dyDescent="0.2">
      <c r="A18" s="44"/>
      <c r="B18" s="89"/>
      <c r="C18" s="55"/>
      <c r="D18" s="45"/>
      <c r="E18" s="89"/>
      <c r="F18" s="55"/>
      <c r="G18" s="56"/>
      <c r="H18" s="181"/>
      <c r="I18" s="60"/>
      <c r="J18" s="61"/>
      <c r="K18" s="61"/>
      <c r="L18" s="61"/>
      <c r="M18" s="62"/>
      <c r="N18" s="63"/>
      <c r="O18" s="63"/>
      <c r="P18" s="63"/>
    </row>
    <row r="19" spans="1:16" ht="30" customHeight="1" x14ac:dyDescent="0.2">
      <c r="A19" s="44"/>
      <c r="B19" s="89"/>
      <c r="C19" s="55"/>
      <c r="D19" s="45"/>
      <c r="E19" s="89"/>
      <c r="F19" s="55"/>
      <c r="G19" s="56"/>
      <c r="H19" s="181"/>
      <c r="I19" s="60"/>
      <c r="J19" s="61"/>
      <c r="K19" s="61"/>
      <c r="L19" s="61"/>
      <c r="M19" s="62"/>
      <c r="N19" s="63"/>
      <c r="O19" s="63"/>
      <c r="P19" s="63"/>
    </row>
    <row r="20" spans="1:16" ht="15" customHeight="1" x14ac:dyDescent="0.2">
      <c r="A20" s="44"/>
      <c r="B20" s="89"/>
      <c r="C20" s="55"/>
      <c r="D20" s="45"/>
      <c r="E20" s="89"/>
      <c r="F20" s="55"/>
      <c r="G20" s="56"/>
      <c r="H20" s="181"/>
      <c r="I20" s="60"/>
      <c r="J20" s="61"/>
      <c r="K20" s="61"/>
      <c r="L20" s="61"/>
      <c r="M20" s="62"/>
      <c r="N20" s="63"/>
      <c r="O20" s="63"/>
      <c r="P20" s="63"/>
    </row>
    <row r="21" spans="1:16" ht="15" customHeight="1" x14ac:dyDescent="0.2">
      <c r="A21" s="44"/>
      <c r="B21" s="89"/>
      <c r="C21" s="55"/>
      <c r="D21" s="45"/>
      <c r="E21" s="89"/>
      <c r="F21" s="55"/>
      <c r="G21" s="56"/>
      <c r="H21" s="181"/>
      <c r="I21" s="60"/>
      <c r="J21" s="61"/>
      <c r="K21" s="61"/>
      <c r="L21" s="61"/>
      <c r="M21" s="62"/>
      <c r="N21" s="63"/>
      <c r="O21" s="63"/>
      <c r="P21" s="63"/>
    </row>
    <row r="22" spans="1:16" ht="15" customHeight="1" x14ac:dyDescent="0.2">
      <c r="A22" s="44"/>
      <c r="B22" s="89"/>
      <c r="C22" s="55"/>
      <c r="D22" s="45"/>
      <c r="E22" s="89"/>
      <c r="F22" s="55"/>
      <c r="G22" s="56"/>
      <c r="H22" s="181"/>
      <c r="I22" s="60"/>
      <c r="J22" s="61"/>
      <c r="K22" s="61"/>
      <c r="L22" s="61"/>
      <c r="M22" s="62"/>
      <c r="N22" s="63"/>
      <c r="O22" s="63"/>
      <c r="P22" s="63"/>
    </row>
    <row r="23" spans="1:16" ht="30" customHeight="1" x14ac:dyDescent="0.2">
      <c r="A23" s="44"/>
      <c r="B23" s="89"/>
      <c r="C23" s="55"/>
      <c r="D23" s="45"/>
      <c r="E23" s="89"/>
      <c r="F23" s="55"/>
      <c r="G23" s="56"/>
      <c r="H23" s="181"/>
      <c r="I23" s="60"/>
      <c r="J23" s="61"/>
      <c r="K23" s="61"/>
      <c r="L23" s="61"/>
      <c r="M23" s="62"/>
      <c r="N23" s="63"/>
      <c r="O23" s="63"/>
      <c r="P23" s="63"/>
    </row>
    <row r="24" spans="1:16" ht="30" customHeight="1" x14ac:dyDescent="0.2">
      <c r="A24" s="44"/>
      <c r="B24" s="89"/>
      <c r="C24" s="55"/>
      <c r="D24" s="45"/>
      <c r="E24" s="89"/>
      <c r="F24" s="55"/>
      <c r="G24" s="56"/>
      <c r="H24" s="181"/>
      <c r="I24" s="60"/>
      <c r="J24" s="61"/>
      <c r="K24" s="61"/>
      <c r="L24" s="61"/>
      <c r="M24" s="62"/>
      <c r="N24" s="63"/>
      <c r="O24" s="63"/>
      <c r="P24" s="63"/>
    </row>
    <row r="25" spans="1:16" ht="54.95" customHeight="1" x14ac:dyDescent="0.2">
      <c r="A25" s="44"/>
      <c r="B25" s="89"/>
      <c r="C25" s="55"/>
      <c r="D25" s="45"/>
      <c r="E25" s="89"/>
      <c r="F25" s="55"/>
      <c r="G25" s="56"/>
      <c r="H25" s="181"/>
      <c r="I25" s="60"/>
      <c r="J25" s="61"/>
      <c r="K25" s="61"/>
      <c r="L25" s="61"/>
      <c r="M25" s="62"/>
      <c r="N25" s="63"/>
      <c r="O25" s="63"/>
      <c r="P25" s="63"/>
    </row>
    <row r="26" spans="1:16" ht="15" customHeight="1" x14ac:dyDescent="0.2">
      <c r="A26" s="44"/>
      <c r="B26" s="89"/>
      <c r="C26" s="55"/>
      <c r="D26" s="45"/>
      <c r="E26" s="89"/>
      <c r="F26" s="55"/>
      <c r="G26" s="56"/>
      <c r="H26" s="181"/>
      <c r="I26" s="60"/>
      <c r="J26" s="61"/>
      <c r="K26" s="61"/>
      <c r="L26" s="61"/>
      <c r="M26" s="62"/>
      <c r="N26" s="63"/>
      <c r="O26" s="63"/>
      <c r="P26" s="63"/>
    </row>
    <row r="27" spans="1:16" ht="30" customHeight="1" x14ac:dyDescent="0.2">
      <c r="A27" s="44"/>
      <c r="B27" s="89"/>
      <c r="C27" s="55"/>
      <c r="D27" s="45"/>
      <c r="E27" s="89"/>
      <c r="F27" s="55"/>
      <c r="G27" s="56"/>
      <c r="H27" s="181"/>
      <c r="I27" s="60"/>
      <c r="J27" s="61"/>
      <c r="K27" s="61"/>
      <c r="L27" s="61"/>
      <c r="M27" s="62"/>
      <c r="N27" s="63"/>
      <c r="O27" s="63"/>
      <c r="P27" s="63"/>
    </row>
    <row r="28" spans="1:16" ht="30" customHeight="1" x14ac:dyDescent="0.2">
      <c r="A28" s="44"/>
      <c r="B28" s="89"/>
      <c r="C28" s="55"/>
      <c r="D28" s="45"/>
      <c r="E28" s="89"/>
      <c r="F28" s="55"/>
      <c r="G28" s="56"/>
      <c r="H28" s="181"/>
      <c r="I28" s="60"/>
      <c r="J28" s="61"/>
      <c r="K28" s="61"/>
      <c r="L28" s="61"/>
      <c r="M28" s="62"/>
      <c r="N28" s="63"/>
      <c r="O28" s="63"/>
      <c r="P28" s="63"/>
    </row>
    <row r="29" spans="1:16" ht="30" customHeight="1" x14ac:dyDescent="0.2">
      <c r="A29" s="44"/>
      <c r="B29" s="89"/>
      <c r="C29" s="55"/>
      <c r="D29" s="45"/>
      <c r="E29" s="89"/>
      <c r="F29" s="55"/>
      <c r="G29" s="56"/>
      <c r="H29" s="181"/>
      <c r="I29" s="60"/>
      <c r="J29" s="61"/>
      <c r="K29" s="61"/>
      <c r="L29" s="61"/>
      <c r="M29" s="62"/>
      <c r="N29" s="63"/>
      <c r="O29" s="63"/>
      <c r="P29" s="63"/>
    </row>
    <row r="30" spans="1:16" ht="30" customHeight="1" x14ac:dyDescent="0.2">
      <c r="A30" s="44"/>
      <c r="B30" s="89"/>
      <c r="C30" s="55"/>
      <c r="D30" s="45"/>
      <c r="E30" s="89"/>
      <c r="F30" s="55"/>
      <c r="G30" s="56"/>
      <c r="H30" s="181"/>
      <c r="I30" s="60"/>
      <c r="J30" s="61"/>
      <c r="K30" s="61"/>
      <c r="L30" s="61"/>
      <c r="M30" s="62"/>
      <c r="N30" s="63"/>
      <c r="O30" s="63"/>
      <c r="P30" s="63"/>
    </row>
    <row r="31" spans="1:16" ht="15" customHeight="1" x14ac:dyDescent="0.2">
      <c r="A31" s="44"/>
      <c r="B31" s="89"/>
      <c r="C31" s="55"/>
      <c r="D31" s="45"/>
      <c r="E31" s="89"/>
      <c r="F31" s="55"/>
      <c r="G31" s="56"/>
      <c r="H31" s="181"/>
      <c r="I31" s="60"/>
      <c r="J31" s="61"/>
      <c r="K31" s="61"/>
      <c r="L31" s="61"/>
      <c r="M31" s="62"/>
      <c r="N31" s="63"/>
      <c r="O31" s="63"/>
      <c r="P31" s="63"/>
    </row>
    <row r="32" spans="1:16" ht="30" customHeight="1" x14ac:dyDescent="0.2">
      <c r="A32" s="44"/>
      <c r="B32" s="89"/>
      <c r="C32" s="55"/>
      <c r="D32" s="45"/>
      <c r="E32" s="89"/>
      <c r="F32" s="55"/>
      <c r="G32" s="56"/>
      <c r="H32" s="181"/>
      <c r="I32" s="60"/>
      <c r="J32" s="61"/>
      <c r="K32" s="61"/>
      <c r="L32" s="61"/>
      <c r="M32" s="62"/>
      <c r="N32" s="63"/>
      <c r="O32" s="63"/>
      <c r="P32" s="63"/>
    </row>
    <row r="33" spans="1:16" ht="54.95" customHeight="1" x14ac:dyDescent="0.2">
      <c r="A33" s="44"/>
      <c r="B33" s="89"/>
      <c r="C33" s="55"/>
      <c r="D33" s="45"/>
      <c r="E33" s="89"/>
      <c r="F33" s="55"/>
      <c r="G33" s="56"/>
      <c r="H33" s="181"/>
      <c r="I33" s="60"/>
      <c r="J33" s="61"/>
      <c r="K33" s="61"/>
      <c r="L33" s="61"/>
      <c r="M33" s="62"/>
      <c r="N33" s="63"/>
      <c r="O33" s="63"/>
      <c r="P33" s="63"/>
    </row>
    <row r="34" spans="1:16" ht="15" customHeight="1" x14ac:dyDescent="0.2">
      <c r="A34" s="44"/>
      <c r="B34" s="89"/>
      <c r="C34" s="55"/>
      <c r="D34" s="45"/>
      <c r="E34" s="89"/>
      <c r="F34" s="55"/>
      <c r="G34" s="56"/>
      <c r="H34" s="181"/>
      <c r="I34" s="60"/>
      <c r="J34" s="61"/>
      <c r="K34" s="61"/>
      <c r="L34" s="61"/>
      <c r="M34" s="62"/>
      <c r="N34" s="63"/>
      <c r="O34" s="63"/>
      <c r="P34" s="63"/>
    </row>
    <row r="35" spans="1:16" ht="30" customHeight="1" x14ac:dyDescent="0.2">
      <c r="A35" s="44"/>
      <c r="B35" s="89"/>
      <c r="C35" s="55"/>
      <c r="D35" s="45"/>
      <c r="E35" s="89"/>
      <c r="F35" s="55"/>
      <c r="G35" s="56"/>
      <c r="H35" s="181"/>
      <c r="I35" s="60"/>
      <c r="J35" s="61"/>
      <c r="K35" s="61"/>
      <c r="L35" s="61"/>
      <c r="M35" s="62"/>
      <c r="N35" s="63"/>
      <c r="O35" s="63"/>
      <c r="P35" s="63"/>
    </row>
    <row r="36" spans="1:16" ht="15" customHeight="1" x14ac:dyDescent="0.2">
      <c r="A36" s="44"/>
      <c r="B36" s="89"/>
      <c r="C36" s="55"/>
      <c r="D36" s="45"/>
      <c r="E36" s="89"/>
      <c r="F36" s="55"/>
      <c r="G36" s="56"/>
      <c r="H36" s="181"/>
      <c r="I36" s="60"/>
      <c r="J36" s="61"/>
      <c r="K36" s="61"/>
      <c r="L36" s="61"/>
      <c r="M36" s="62"/>
      <c r="N36" s="63"/>
      <c r="O36" s="63"/>
      <c r="P36" s="63"/>
    </row>
    <row r="37" spans="1:16" ht="30" customHeight="1" x14ac:dyDescent="0.2">
      <c r="A37" s="44"/>
      <c r="B37" s="89"/>
      <c r="C37" s="55"/>
      <c r="D37" s="45"/>
      <c r="E37" s="89"/>
      <c r="F37" s="55"/>
      <c r="G37" s="56"/>
      <c r="H37" s="181"/>
      <c r="I37" s="60"/>
      <c r="J37" s="61"/>
      <c r="K37" s="61"/>
      <c r="L37" s="61"/>
      <c r="M37" s="62"/>
      <c r="N37" s="63"/>
      <c r="O37" s="63"/>
      <c r="P37" s="63"/>
    </row>
    <row r="38" spans="1:16" ht="30" customHeight="1" x14ac:dyDescent="0.2">
      <c r="A38" s="44"/>
      <c r="B38" s="89"/>
      <c r="C38" s="55"/>
      <c r="D38" s="45"/>
      <c r="E38" s="89"/>
      <c r="F38" s="55"/>
      <c r="G38" s="56"/>
      <c r="H38" s="181"/>
      <c r="I38" s="60"/>
      <c r="J38" s="61"/>
      <c r="K38" s="61"/>
      <c r="L38" s="61"/>
      <c r="M38" s="62"/>
      <c r="N38" s="63"/>
      <c r="O38" s="63"/>
      <c r="P38" s="63"/>
    </row>
    <row r="39" spans="1:16" ht="30" customHeight="1" x14ac:dyDescent="0.2">
      <c r="A39" s="44"/>
      <c r="B39" s="89"/>
      <c r="C39" s="55"/>
      <c r="D39" s="45"/>
      <c r="E39" s="89"/>
      <c r="F39" s="55"/>
      <c r="G39" s="56"/>
      <c r="H39" s="181"/>
      <c r="I39" s="60"/>
      <c r="J39" s="61"/>
      <c r="K39" s="61"/>
      <c r="L39" s="61"/>
      <c r="M39" s="62"/>
      <c r="N39" s="63"/>
      <c r="O39" s="63"/>
      <c r="P39" s="63"/>
    </row>
    <row r="40" spans="1:16" ht="30" customHeight="1" x14ac:dyDescent="0.2">
      <c r="A40" s="44"/>
      <c r="B40" s="89"/>
      <c r="C40" s="55"/>
      <c r="D40" s="44"/>
      <c r="E40" s="89"/>
      <c r="F40" s="55"/>
      <c r="G40" s="56"/>
      <c r="H40" s="181"/>
      <c r="I40" s="60"/>
      <c r="J40" s="61"/>
      <c r="K40" s="61"/>
      <c r="L40" s="61"/>
      <c r="M40" s="62"/>
      <c r="N40" s="63"/>
      <c r="O40" s="63"/>
      <c r="P40" s="63"/>
    </row>
    <row r="41" spans="1:16" ht="15" customHeight="1" x14ac:dyDescent="0.2">
      <c r="A41" s="44"/>
      <c r="B41" s="89"/>
      <c r="C41" s="55"/>
      <c r="D41" s="45"/>
      <c r="E41" s="89"/>
      <c r="F41" s="55"/>
      <c r="G41" s="56"/>
      <c r="H41" s="181"/>
      <c r="I41" s="60"/>
      <c r="J41" s="61"/>
      <c r="K41" s="61"/>
      <c r="L41" s="61"/>
      <c r="M41" s="62"/>
      <c r="N41" s="63"/>
      <c r="O41" s="63"/>
      <c r="P41" s="63"/>
    </row>
    <row r="42" spans="1:16" ht="15" customHeight="1" x14ac:dyDescent="0.2">
      <c r="A42" s="44"/>
      <c r="B42" s="89"/>
      <c r="C42" s="55"/>
      <c r="D42" s="45"/>
      <c r="E42" s="89"/>
      <c r="F42" s="55"/>
      <c r="G42" s="56"/>
      <c r="H42" s="181"/>
      <c r="I42" s="60"/>
      <c r="J42" s="61"/>
      <c r="K42" s="61"/>
      <c r="L42" s="61"/>
      <c r="M42" s="62"/>
      <c r="N42" s="63"/>
      <c r="O42" s="63"/>
      <c r="P42" s="63"/>
    </row>
    <row r="43" spans="1:16" ht="15" customHeight="1" x14ac:dyDescent="0.2">
      <c r="A43" s="44"/>
      <c r="B43" s="89"/>
      <c r="C43" s="55"/>
      <c r="D43" s="45"/>
      <c r="E43" s="89"/>
      <c r="F43" s="55"/>
      <c r="G43" s="56"/>
      <c r="H43" s="181"/>
      <c r="I43" s="60"/>
      <c r="J43" s="61"/>
      <c r="K43" s="61"/>
      <c r="L43" s="61"/>
      <c r="M43" s="62"/>
      <c r="N43" s="63"/>
      <c r="O43" s="63"/>
      <c r="P43" s="63"/>
    </row>
    <row r="44" spans="1:16" ht="15" customHeight="1" x14ac:dyDescent="0.2">
      <c r="A44" s="44"/>
      <c r="B44" s="89"/>
      <c r="C44" s="55"/>
      <c r="D44" s="45"/>
      <c r="E44" s="89"/>
      <c r="F44" s="55"/>
      <c r="G44" s="56"/>
      <c r="H44" s="181"/>
      <c r="I44" s="60"/>
      <c r="J44" s="61"/>
      <c r="K44" s="61"/>
      <c r="L44" s="61"/>
      <c r="M44" s="62"/>
      <c r="N44" s="63"/>
      <c r="O44" s="63"/>
      <c r="P44" s="63"/>
    </row>
    <row r="45" spans="1:16" ht="15" customHeight="1" x14ac:dyDescent="0.2">
      <c r="A45" s="44"/>
      <c r="B45" s="89"/>
      <c r="C45" s="55"/>
      <c r="D45" s="44"/>
      <c r="E45" s="89"/>
      <c r="F45" s="55"/>
      <c r="G45" s="56"/>
      <c r="H45" s="181"/>
      <c r="I45" s="60"/>
      <c r="J45" s="61"/>
      <c r="K45" s="61"/>
      <c r="L45" s="61"/>
      <c r="M45" s="62"/>
      <c r="N45" s="63"/>
      <c r="O45" s="63"/>
      <c r="P45" s="63"/>
    </row>
    <row r="46" spans="1:16" ht="15" customHeight="1" x14ac:dyDescent="0.2">
      <c r="A46" s="44"/>
      <c r="B46" s="89"/>
      <c r="C46" s="55"/>
      <c r="D46" s="44"/>
      <c r="E46" s="89"/>
      <c r="F46" s="55"/>
      <c r="G46" s="56"/>
      <c r="H46" s="181"/>
      <c r="I46" s="60"/>
      <c r="J46" s="61"/>
      <c r="K46" s="61"/>
      <c r="L46" s="61"/>
      <c r="M46" s="62"/>
      <c r="N46" s="63"/>
      <c r="O46" s="63"/>
      <c r="P46" s="63"/>
    </row>
    <row r="47" spans="1:16" ht="15" customHeight="1" x14ac:dyDescent="0.2">
      <c r="A47" s="44"/>
      <c r="B47" s="89"/>
      <c r="C47" s="55"/>
      <c r="D47" s="45"/>
      <c r="E47" s="89"/>
      <c r="F47" s="55"/>
      <c r="G47" s="56"/>
      <c r="H47" s="181"/>
      <c r="I47" s="60"/>
      <c r="J47" s="61"/>
      <c r="K47" s="61"/>
      <c r="L47" s="61"/>
      <c r="M47" s="62"/>
      <c r="N47" s="63"/>
      <c r="O47" s="63"/>
      <c r="P47" s="63"/>
    </row>
    <row r="48" spans="1:16" ht="15" customHeight="1" x14ac:dyDescent="0.2">
      <c r="A48" s="44"/>
      <c r="B48" s="89"/>
      <c r="C48" s="55"/>
      <c r="D48" s="45"/>
      <c r="E48" s="89"/>
      <c r="F48" s="55"/>
      <c r="G48" s="56"/>
      <c r="H48" s="181"/>
      <c r="I48" s="60"/>
      <c r="J48" s="61"/>
      <c r="K48" s="61"/>
      <c r="L48" s="61"/>
      <c r="M48" s="62"/>
      <c r="N48" s="63"/>
      <c r="O48" s="63"/>
      <c r="P48" s="63"/>
    </row>
    <row r="49" spans="1:18" ht="30" customHeight="1" x14ac:dyDescent="0.2">
      <c r="A49" s="44"/>
      <c r="B49" s="89"/>
      <c r="C49" s="55"/>
      <c r="D49" s="45"/>
      <c r="E49" s="89"/>
      <c r="F49" s="55"/>
      <c r="G49" s="56"/>
      <c r="H49" s="181"/>
      <c r="I49" s="60"/>
      <c r="J49" s="61"/>
      <c r="K49" s="61"/>
      <c r="L49" s="61"/>
      <c r="M49" s="62"/>
      <c r="N49" s="63"/>
      <c r="O49" s="63"/>
      <c r="P49" s="63"/>
    </row>
    <row r="50" spans="1:18" ht="54.95" customHeight="1" x14ac:dyDescent="0.2">
      <c r="A50" s="44"/>
      <c r="B50" s="89"/>
      <c r="C50" s="55"/>
      <c r="D50" s="44"/>
      <c r="E50" s="89"/>
      <c r="F50" s="55"/>
      <c r="G50" s="56"/>
      <c r="H50" s="181"/>
      <c r="I50" s="60"/>
      <c r="J50" s="61"/>
      <c r="K50" s="61"/>
      <c r="L50" s="61"/>
      <c r="M50" s="62"/>
      <c r="N50" s="63"/>
      <c r="O50" s="63"/>
      <c r="P50" s="63"/>
    </row>
    <row r="51" spans="1:18" ht="30" customHeight="1" x14ac:dyDescent="0.2">
      <c r="A51" s="44"/>
      <c r="B51" s="89"/>
      <c r="C51" s="55"/>
      <c r="D51" s="44"/>
      <c r="E51" s="89"/>
      <c r="F51" s="55"/>
      <c r="G51" s="56"/>
      <c r="H51" s="181"/>
      <c r="I51" s="60"/>
      <c r="J51" s="61"/>
      <c r="K51" s="61"/>
      <c r="L51" s="61"/>
      <c r="M51" s="62"/>
      <c r="N51" s="63"/>
      <c r="O51" s="63"/>
      <c r="P51" s="63"/>
    </row>
    <row r="52" spans="1:18" ht="54.95" customHeight="1" x14ac:dyDescent="0.2">
      <c r="A52" s="44"/>
      <c r="B52" s="89"/>
      <c r="C52" s="55"/>
      <c r="D52" s="45"/>
      <c r="E52" s="89"/>
      <c r="F52" s="55"/>
      <c r="G52" s="56"/>
      <c r="H52" s="181"/>
      <c r="I52" s="60"/>
      <c r="J52" s="61"/>
      <c r="K52" s="61"/>
      <c r="L52" s="61"/>
      <c r="M52" s="62"/>
      <c r="N52" s="63"/>
      <c r="O52" s="63"/>
      <c r="P52" s="63"/>
    </row>
    <row r="53" spans="1:18" ht="30" customHeight="1" x14ac:dyDescent="0.2">
      <c r="A53" s="44"/>
      <c r="B53" s="89"/>
      <c r="C53" s="55"/>
      <c r="D53" s="45"/>
      <c r="E53" s="89"/>
      <c r="F53" s="55"/>
      <c r="G53" s="56"/>
      <c r="H53" s="181"/>
      <c r="I53" s="60"/>
      <c r="J53" s="61"/>
      <c r="K53" s="61"/>
      <c r="L53" s="61"/>
      <c r="M53" s="62"/>
      <c r="N53" s="63"/>
      <c r="O53" s="63"/>
      <c r="P53" s="63"/>
    </row>
    <row r="54" spans="1:18" s="187" customFormat="1" ht="15" customHeight="1" x14ac:dyDescent="0.2">
      <c r="A54" s="44"/>
      <c r="B54" s="89"/>
      <c r="C54" s="55"/>
      <c r="D54" s="44"/>
      <c r="E54" s="89"/>
      <c r="F54" s="55"/>
      <c r="G54" s="56"/>
      <c r="H54" s="181"/>
      <c r="I54" s="60"/>
      <c r="J54" s="61"/>
      <c r="K54" s="61"/>
      <c r="L54" s="61"/>
      <c r="M54" s="62"/>
      <c r="N54" s="63"/>
      <c r="O54" s="63"/>
      <c r="P54" s="63"/>
      <c r="Q54" s="49"/>
      <c r="R54" s="49"/>
    </row>
    <row r="55" spans="1:18" ht="15" customHeight="1" x14ac:dyDescent="0.2">
      <c r="A55" s="44"/>
      <c r="B55" s="89"/>
      <c r="C55" s="55"/>
      <c r="D55" s="44"/>
      <c r="E55" s="89"/>
      <c r="F55" s="55"/>
      <c r="G55" s="56"/>
      <c r="H55" s="181"/>
      <c r="I55" s="60"/>
      <c r="J55" s="61"/>
      <c r="K55" s="61"/>
      <c r="L55" s="61"/>
      <c r="M55" s="62"/>
      <c r="N55" s="63"/>
      <c r="O55" s="63"/>
      <c r="P55" s="63"/>
    </row>
    <row r="56" spans="1:18" ht="15" customHeight="1" x14ac:dyDescent="0.2">
      <c r="A56" s="44"/>
      <c r="B56" s="89"/>
      <c r="C56" s="55"/>
      <c r="D56" s="44"/>
      <c r="E56" s="89"/>
      <c r="F56" s="55"/>
      <c r="G56" s="56"/>
      <c r="H56" s="181"/>
      <c r="I56" s="60"/>
      <c r="J56" s="61"/>
      <c r="K56" s="61"/>
      <c r="L56" s="61"/>
      <c r="M56" s="62"/>
      <c r="N56" s="63"/>
      <c r="O56" s="63"/>
      <c r="P56" s="63"/>
    </row>
    <row r="57" spans="1:18" ht="15" customHeight="1" x14ac:dyDescent="0.2">
      <c r="A57" s="44"/>
      <c r="B57" s="89"/>
      <c r="C57" s="55"/>
      <c r="D57" s="44"/>
      <c r="E57" s="89"/>
      <c r="F57" s="55"/>
      <c r="G57" s="56"/>
      <c r="H57" s="181"/>
      <c r="I57" s="60"/>
      <c r="J57" s="61"/>
      <c r="K57" s="61"/>
      <c r="L57" s="61"/>
      <c r="M57" s="62"/>
      <c r="N57" s="63"/>
      <c r="O57" s="63"/>
      <c r="P57" s="63"/>
    </row>
    <row r="58" spans="1:18" ht="12.75" x14ac:dyDescent="0.2"/>
  </sheetData>
  <mergeCells count="11">
    <mergeCell ref="C1:P1"/>
    <mergeCell ref="D7:F7"/>
    <mergeCell ref="D8:F8"/>
    <mergeCell ref="A5:C5"/>
    <mergeCell ref="A6:C6"/>
    <mergeCell ref="A7:C7"/>
    <mergeCell ref="A8:C8"/>
    <mergeCell ref="A4:F4"/>
    <mergeCell ref="D5:F5"/>
    <mergeCell ref="D6:F6"/>
    <mergeCell ref="A2:P2"/>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RowHeight="12.75" x14ac:dyDescent="0.2"/>
  <cols>
    <col min="1" max="1" width="14.7109375" style="49" customWidth="1"/>
    <col min="2" max="2" width="8.7109375" style="49" customWidth="1"/>
    <col min="3" max="3" width="15.7109375" style="57" bestFit="1" customWidth="1"/>
    <col min="4" max="4" width="50.7109375" style="57" customWidth="1"/>
    <col min="5" max="5" width="14.7109375" style="58" customWidth="1"/>
    <col min="6" max="7" width="14.7109375" style="59" customWidth="1"/>
    <col min="8" max="8" width="14.7109375" style="49" customWidth="1"/>
    <col min="9" max="9" width="15.5703125" style="49" customWidth="1"/>
    <col min="10" max="13" width="9.140625" style="49"/>
    <col min="14" max="14" width="9.42578125" style="49" bestFit="1" customWidth="1"/>
    <col min="15" max="16384" width="9.140625" style="49"/>
  </cols>
  <sheetData>
    <row r="1" spans="1:14" ht="66.75" customHeight="1" x14ac:dyDescent="0.2">
      <c r="A1" s="240" t="s">
        <v>134</v>
      </c>
      <c r="B1" s="240"/>
      <c r="C1" s="240"/>
      <c r="D1" s="240"/>
      <c r="E1" s="240"/>
      <c r="F1" s="240"/>
      <c r="G1" s="240"/>
      <c r="H1" s="240"/>
    </row>
    <row r="2" spans="1:14" s="50" customFormat="1" ht="25.5" customHeight="1" x14ac:dyDescent="0.2">
      <c r="A2" s="237" t="str">
        <f>Overview!B4&amp; " - Effective from "&amp;Overview!D4&amp;" - "&amp;Overview!E4&amp;" Designated EHV import charges"</f>
        <v>VPEN - GSP C  - Effective from 1 April 2027 - Final Designated EHV import charges</v>
      </c>
      <c r="B2" s="238"/>
      <c r="C2" s="238"/>
      <c r="D2" s="238"/>
      <c r="E2" s="238"/>
      <c r="F2" s="238"/>
      <c r="G2" s="238"/>
      <c r="H2" s="239"/>
    </row>
    <row r="3" spans="1:14" s="78" customFormat="1" ht="18" x14ac:dyDescent="0.2">
      <c r="A3" s="82"/>
      <c r="B3" s="82"/>
      <c r="C3" s="82"/>
      <c r="D3" s="83"/>
      <c r="E3" s="84"/>
      <c r="F3" s="84"/>
      <c r="G3" s="85"/>
      <c r="H3" s="85"/>
      <c r="I3" s="77"/>
      <c r="J3" s="77"/>
      <c r="K3" s="77"/>
      <c r="L3" s="77"/>
      <c r="M3" s="77"/>
      <c r="N3" s="77"/>
    </row>
    <row r="4" spans="1:14" ht="60.75" customHeight="1" x14ac:dyDescent="0.2">
      <c r="A4" s="51" t="s">
        <v>119</v>
      </c>
      <c r="B4" s="52" t="s">
        <v>120</v>
      </c>
      <c r="C4" s="51" t="s">
        <v>121</v>
      </c>
      <c r="D4" s="53" t="s">
        <v>124</v>
      </c>
      <c r="E4" s="122" t="str">
        <f>'Annex 2 Designated EHV charges'!I10</f>
        <v>Import
Super Red
unit charge
(p/kWh)</v>
      </c>
      <c r="F4" s="122" t="str">
        <f>'Annex 2 Designated EHV charges'!J10</f>
        <v>Import
fixed charge
(p/day)</v>
      </c>
      <c r="G4" s="122" t="str">
        <f>'Annex 2 Designated EHV charges'!K10</f>
        <v>Import
capacity charge
(p/kVA/day)</v>
      </c>
      <c r="H4" s="122" t="str">
        <f>'Annex 2 Designated EHV charges'!L10</f>
        <v>Import
exceeded capacity charge
(p/kVA/day)</v>
      </c>
    </row>
    <row r="5" spans="1:14" ht="25.5" x14ac:dyDescent="0.2">
      <c r="A5" s="90" t="str">
        <f t="array" ref="A5">IFERROR(INDEX('Annex 2 Designated EHV charges'!$A$11:$A$58, MATCH(0, IF(ISBLANK('Annex 2 Designated EHV charges'!$A$11:$A$58),1, COUNTIF(A$4:$A4, 'Annex 2 Designated EHV charges'!$A$11:$A$58)), 0)),"")</f>
        <v/>
      </c>
      <c r="B5" s="90" t="str">
        <f>IF($A5="","",VLOOKUP($A5,'Annex 2 Designated EHV charges'!$A:$O,2,0))</f>
        <v/>
      </c>
      <c r="C5" s="91" t="str">
        <f>IF($A5="","",VLOOKUP($A5,'Annex 2 Designated EHV charges'!$A:$O,3,0))</f>
        <v/>
      </c>
      <c r="D5" s="90" t="str">
        <f>IF($A5="","",VLOOKUP($A5,'Annex 2 Designated EHV charges'!$A:$O,7,0))</f>
        <v/>
      </c>
      <c r="E5" s="94" t="str">
        <f>IFERROR(IF(VLOOKUP($A5,'Annex 2 Designated EHV charges'!$A:$P,9,FALSE)=0,"",VLOOKUP($A5,'Annex 2 Designated EHV charges'!$A:$P,9,FALSE)),"")</f>
        <v/>
      </c>
      <c r="F5" s="196" t="str">
        <f>IFERROR(IF(VLOOKUP($A5,'Annex 2 Designated EHV charges'!$A:$P,10,FALSE)=0,"",VLOOKUP($A5,'Annex 2 Designated EHV charges'!$A:$P,10,FALSE)),"")</f>
        <v/>
      </c>
      <c r="G5" s="95" t="str">
        <f>IFERROR(IF(VLOOKUP($A5,'Annex 2 Designated EHV charges'!$A:$P,11,FALSE)=0,"",VLOOKUP($A5,'Annex 2 Designated EHV charges'!$A:$P,11,FALSE)),"")</f>
        <v/>
      </c>
      <c r="H5" s="95" t="str">
        <f>IFERROR(IF(VLOOKUP($A5,'Annex 2 Designated EHV charges'!$A:$P,12,FALSE)=0,"",VLOOKUP($A5,'Annex 2 Designated EHV charges'!$A:$P,12,FALSE)),"")</f>
        <v/>
      </c>
    </row>
    <row r="6" spans="1:14" ht="25.5" x14ac:dyDescent="0.2">
      <c r="A6" s="90" t="str">
        <f t="array" ref="A6">IFERROR(INDEX('Annex 2 Designated EHV charges'!$A$11:$A$58, MATCH(0, IF(ISBLANK('Annex 2 Designated EHV charges'!$A$11:$A$58),1, COUNTIF(A$4:$A5, 'Annex 2 Designated EHV charges'!$A$11:$A$58)), 0)),"")</f>
        <v/>
      </c>
      <c r="B6" s="90" t="str">
        <f>IF($A6="","",VLOOKUP($A6,'Annex 2 Designated EHV charges'!$A:$O,2,0))</f>
        <v/>
      </c>
      <c r="C6" s="91" t="str">
        <f>IF($A6="","",VLOOKUP($A6,'Annex 2 Designated EHV charges'!$A:$O,3,0))</f>
        <v/>
      </c>
      <c r="D6" s="90" t="str">
        <f>IF($A6="","",VLOOKUP($A6,'Annex 2 Designated EHV charges'!$A:$O,7,0))</f>
        <v/>
      </c>
      <c r="E6" s="94" t="str">
        <f>IFERROR(IF(VLOOKUP($A6,'Annex 2 Designated EHV charges'!$A:$P,9,FALSE)=0,"",VLOOKUP($A6,'Annex 2 Designated EHV charges'!$A:$P,9,FALSE)),"")</f>
        <v/>
      </c>
      <c r="F6" s="196" t="str">
        <f>IFERROR(IF(VLOOKUP($A6,'Annex 2 Designated EHV charges'!$A:$P,10,FALSE)=0,"",VLOOKUP($A6,'Annex 2 Designated EHV charges'!$A:$P,10,FALSE)),"")</f>
        <v/>
      </c>
      <c r="G6" s="95" t="str">
        <f>IFERROR(IF(VLOOKUP($A6,'Annex 2 Designated EHV charges'!$A:$P,11,FALSE)=0,"",VLOOKUP($A6,'Annex 2 Designated EHV charges'!$A:$P,11,FALSE)),"")</f>
        <v/>
      </c>
      <c r="H6" s="95" t="str">
        <f>IFERROR(IF(VLOOKUP($A6,'Annex 2 Designated EHV charges'!$A:$P,12,FALSE)=0,"",VLOOKUP($A6,'Annex 2 Designated EHV charges'!$A:$P,12,FALSE)),"")</f>
        <v/>
      </c>
    </row>
    <row r="7" spans="1:14" ht="25.5" x14ac:dyDescent="0.2">
      <c r="A7" s="90" t="str">
        <f t="array" ref="A7">IFERROR(INDEX('Annex 2 Designated EHV charges'!$A$11:$A$58, MATCH(0, IF(ISBLANK('Annex 2 Designated EHV charges'!$A$11:$A$58),1, COUNTIF(A$4:$A6, 'Annex 2 Designated EHV charges'!$A$11:$A$58)), 0)),"")</f>
        <v/>
      </c>
      <c r="B7" s="90" t="str">
        <f>IF($A7="","",VLOOKUP($A7,'Annex 2 Designated EHV charges'!$A:$O,2,0))</f>
        <v/>
      </c>
      <c r="C7" s="91" t="str">
        <f>IF($A7="","",VLOOKUP($A7,'Annex 2 Designated EHV charges'!$A:$O,3,0))</f>
        <v/>
      </c>
      <c r="D7" s="90" t="str">
        <f>IF($A7="","",VLOOKUP($A7,'Annex 2 Designated EHV charges'!$A:$O,7,0))</f>
        <v/>
      </c>
      <c r="E7" s="94" t="str">
        <f>IFERROR(IF(VLOOKUP($A7,'Annex 2 Designated EHV charges'!$A:$P,9,FALSE)=0,"",VLOOKUP($A7,'Annex 2 Designated EHV charges'!$A:$P,9,FALSE)),"")</f>
        <v/>
      </c>
      <c r="F7" s="196" t="str">
        <f>IFERROR(IF(VLOOKUP($A7,'Annex 2 Designated EHV charges'!$A:$P,10,FALSE)=0,"",VLOOKUP($A7,'Annex 2 Designated EHV charges'!$A:$P,10,FALSE)),"")</f>
        <v/>
      </c>
      <c r="G7" s="95" t="str">
        <f>IFERROR(IF(VLOOKUP($A7,'Annex 2 Designated EHV charges'!$A:$P,11,FALSE)=0,"",VLOOKUP($A7,'Annex 2 Designated EHV charges'!$A:$P,11,FALSE)),"")</f>
        <v/>
      </c>
      <c r="H7" s="95" t="str">
        <f>IFERROR(IF(VLOOKUP($A7,'Annex 2 Designated EHV charges'!$A:$P,12,FALSE)=0,"",VLOOKUP($A7,'Annex 2 Designated EHV charges'!$A:$P,12,FALSE)),"")</f>
        <v/>
      </c>
    </row>
    <row r="8" spans="1:14" ht="25.5" x14ac:dyDescent="0.2">
      <c r="A8" s="90" t="str">
        <f t="array" ref="A8">IFERROR(INDEX('Annex 2 Designated EHV charges'!$A$11:$A$58, MATCH(0, IF(ISBLANK('Annex 2 Designated EHV charges'!$A$11:$A$58),1, COUNTIF(A$4:$A7, 'Annex 2 Designated EHV charges'!$A$11:$A$58)), 0)),"")</f>
        <v/>
      </c>
      <c r="B8" s="90" t="str">
        <f>IF($A8="","",VLOOKUP($A8,'Annex 2 Designated EHV charges'!$A:$O,2,0))</f>
        <v/>
      </c>
      <c r="C8" s="91" t="str">
        <f>IF($A8="","",VLOOKUP($A8,'Annex 2 Designated EHV charges'!$A:$O,3,0))</f>
        <v/>
      </c>
      <c r="D8" s="90" t="str">
        <f>IF($A8="","",VLOOKUP($A8,'Annex 2 Designated EHV charges'!$A:$O,7,0))</f>
        <v/>
      </c>
      <c r="E8" s="94" t="str">
        <f>IFERROR(IF(VLOOKUP($A8,'Annex 2 Designated EHV charges'!$A:$P,9,FALSE)=0,"",VLOOKUP($A8,'Annex 2 Designated EHV charges'!$A:$P,9,FALSE)),"")</f>
        <v/>
      </c>
      <c r="F8" s="196" t="str">
        <f>IFERROR(IF(VLOOKUP($A8,'Annex 2 Designated EHV charges'!$A:$P,10,FALSE)=0,"",VLOOKUP($A8,'Annex 2 Designated EHV charges'!$A:$P,10,FALSE)),"")</f>
        <v/>
      </c>
      <c r="G8" s="95" t="str">
        <f>IFERROR(IF(VLOOKUP($A8,'Annex 2 Designated EHV charges'!$A:$P,11,FALSE)=0,"",VLOOKUP($A8,'Annex 2 Designated EHV charges'!$A:$P,11,FALSE)),"")</f>
        <v/>
      </c>
      <c r="H8" s="95" t="str">
        <f>IFERROR(IF(VLOOKUP($A8,'Annex 2 Designated EHV charges'!$A:$P,12,FALSE)=0,"",VLOOKUP($A8,'Annex 2 Designated EHV charges'!$A:$P,12,FALSE)),"")</f>
        <v/>
      </c>
    </row>
    <row r="9" spans="1:14" ht="25.5" x14ac:dyDescent="0.2">
      <c r="A9" s="90" t="str">
        <f t="array" ref="A9">IFERROR(INDEX('Annex 2 Designated EHV charges'!$A$11:$A$58, MATCH(0, IF(ISBLANK('Annex 2 Designated EHV charges'!$A$11:$A$58),1, COUNTIF(A$4:$A8, 'Annex 2 Designated EHV charges'!$A$11:$A$58)), 0)),"")</f>
        <v/>
      </c>
      <c r="B9" s="90" t="str">
        <f>IF($A9="","",VLOOKUP($A9,'Annex 2 Designated EHV charges'!$A:$O,2,0))</f>
        <v/>
      </c>
      <c r="C9" s="91" t="str">
        <f>IF($A9="","",VLOOKUP($A9,'Annex 2 Designated EHV charges'!$A:$O,3,0))</f>
        <v/>
      </c>
      <c r="D9" s="90" t="str">
        <f>IF($A9="","",VLOOKUP($A9,'Annex 2 Designated EHV charges'!$A:$O,7,0))</f>
        <v/>
      </c>
      <c r="E9" s="94" t="str">
        <f>IFERROR(IF(VLOOKUP($A9,'Annex 2 Designated EHV charges'!$A:$P,9,FALSE)=0,"",VLOOKUP($A9,'Annex 2 Designated EHV charges'!$A:$P,9,FALSE)),"")</f>
        <v/>
      </c>
      <c r="F9" s="196" t="str">
        <f>IFERROR(IF(VLOOKUP($A9,'Annex 2 Designated EHV charges'!$A:$P,10,FALSE)=0,"",VLOOKUP($A9,'Annex 2 Designated EHV charges'!$A:$P,10,FALSE)),"")</f>
        <v/>
      </c>
      <c r="G9" s="95" t="str">
        <f>IFERROR(IF(VLOOKUP($A9,'Annex 2 Designated EHV charges'!$A:$P,11,FALSE)=0,"",VLOOKUP($A9,'Annex 2 Designated EHV charges'!$A:$P,11,FALSE)),"")</f>
        <v/>
      </c>
      <c r="H9" s="95" t="str">
        <f>IFERROR(IF(VLOOKUP($A9,'Annex 2 Designated EHV charges'!$A:$P,12,FALSE)=0,"",VLOOKUP($A9,'Annex 2 Designated EHV charges'!$A:$P,12,FALSE)),"")</f>
        <v/>
      </c>
    </row>
    <row r="10" spans="1:14" ht="25.5" x14ac:dyDescent="0.2">
      <c r="A10" s="90" t="str">
        <f t="array" ref="A10">IFERROR(INDEX('Annex 2 Designated EHV charges'!$A$11:$A$58, MATCH(0, IF(ISBLANK('Annex 2 Designated EHV charges'!$A$11:$A$58),1, COUNTIF(A$4:$A9, 'Annex 2 Designated EHV charges'!$A$11:$A$58)), 0)),"")</f>
        <v/>
      </c>
      <c r="B10" s="90" t="str">
        <f>IF($A10="","",VLOOKUP($A10,'Annex 2 Designated EHV charges'!$A:$O,2,0))</f>
        <v/>
      </c>
      <c r="C10" s="91" t="str">
        <f>IF($A10="","",VLOOKUP($A10,'Annex 2 Designated EHV charges'!$A:$O,3,0))</f>
        <v/>
      </c>
      <c r="D10" s="90" t="str">
        <f>IF($A10="","",VLOOKUP($A10,'Annex 2 Designated EHV charges'!$A:$O,7,0))</f>
        <v/>
      </c>
      <c r="E10" s="94" t="str">
        <f>IFERROR(IF(VLOOKUP($A10,'Annex 2 Designated EHV charges'!$A:$P,9,FALSE)=0,"",VLOOKUP($A10,'Annex 2 Designated EHV charges'!$A:$P,9,FALSE)),"")</f>
        <v/>
      </c>
      <c r="F10" s="196" t="str">
        <f>IFERROR(IF(VLOOKUP($A10,'Annex 2 Designated EHV charges'!$A:$P,10,FALSE)=0,"",VLOOKUP($A10,'Annex 2 Designated EHV charges'!$A:$P,10,FALSE)),"")</f>
        <v/>
      </c>
      <c r="G10" s="95" t="str">
        <f>IFERROR(IF(VLOOKUP($A10,'Annex 2 Designated EHV charges'!$A:$P,11,FALSE)=0,"",VLOOKUP($A10,'Annex 2 Designated EHV charges'!$A:$P,11,FALSE)),"")</f>
        <v/>
      </c>
      <c r="H10" s="95" t="str">
        <f>IFERROR(IF(VLOOKUP($A10,'Annex 2 Designated EHV charges'!$A:$P,12,FALSE)=0,"",VLOOKUP($A10,'Annex 2 Designated EHV charges'!$A:$P,12,FALSE)),"")</f>
        <v/>
      </c>
    </row>
    <row r="11" spans="1:14" ht="25.5" x14ac:dyDescent="0.2">
      <c r="A11" s="90" t="str">
        <f t="array" ref="A11">IFERROR(INDEX('Annex 2 Designated EHV charges'!$A$11:$A$58, MATCH(0, IF(ISBLANK('Annex 2 Designated EHV charges'!$A$11:$A$58),1, COUNTIF(A$4:$A10, 'Annex 2 Designated EHV charges'!$A$11:$A$58)), 0)),"")</f>
        <v/>
      </c>
      <c r="B11" s="90" t="str">
        <f>IF($A11="","",VLOOKUP($A11,'Annex 2 Designated EHV charges'!$A:$O,2,0))</f>
        <v/>
      </c>
      <c r="C11" s="91" t="str">
        <f>IF($A11="","",VLOOKUP($A11,'Annex 2 Designated EHV charges'!$A:$O,3,0))</f>
        <v/>
      </c>
      <c r="D11" s="90" t="str">
        <f>IF($A11="","",VLOOKUP($A11,'Annex 2 Designated EHV charges'!$A:$O,7,0))</f>
        <v/>
      </c>
      <c r="E11" s="94" t="str">
        <f>IFERROR(IF(VLOOKUP($A11,'Annex 2 Designated EHV charges'!$A:$P,9,FALSE)=0,"",VLOOKUP($A11,'Annex 2 Designated EHV charges'!$A:$P,9,FALSE)),"")</f>
        <v/>
      </c>
      <c r="F11" s="196" t="str">
        <f>IFERROR(IF(VLOOKUP($A11,'Annex 2 Designated EHV charges'!$A:$P,10,FALSE)=0,"",VLOOKUP($A11,'Annex 2 Designated EHV charges'!$A:$P,10,FALSE)),"")</f>
        <v/>
      </c>
      <c r="G11" s="95" t="str">
        <f>IFERROR(IF(VLOOKUP($A11,'Annex 2 Designated EHV charges'!$A:$P,11,FALSE)=0,"",VLOOKUP($A11,'Annex 2 Designated EHV charges'!$A:$P,11,FALSE)),"")</f>
        <v/>
      </c>
      <c r="H11" s="95" t="str">
        <f>IFERROR(IF(VLOOKUP($A11,'Annex 2 Designated EHV charges'!$A:$P,12,FALSE)=0,"",VLOOKUP($A11,'Annex 2 Designated EHV charges'!$A:$P,12,FALSE)),"")</f>
        <v/>
      </c>
    </row>
    <row r="12" spans="1:14" x14ac:dyDescent="0.2">
      <c r="A12" s="90" t="str">
        <f t="array" ref="A12">IFERROR(INDEX('Annex 2 Designated EHV charges'!$A$11:$A$58, MATCH(0, IF(ISBLANK('Annex 2 Designated EHV charges'!$A$11:$A$58),1, COUNTIF(A$4:$A11, 'Annex 2 Designated EHV charges'!$A$11:$A$58)), 0)),"")</f>
        <v/>
      </c>
      <c r="B12" s="90" t="str">
        <f>IF($A12="","",VLOOKUP($A12,'Annex 2 Designated EHV charges'!$A:$O,2,0))</f>
        <v/>
      </c>
      <c r="C12" s="91" t="str">
        <f>IF($A12="","",VLOOKUP($A12,'Annex 2 Designated EHV charges'!$A:$O,3,0))</f>
        <v/>
      </c>
      <c r="D12" s="90" t="str">
        <f>IF($A12="","",VLOOKUP($A12,'Annex 2 Designated EHV charges'!$A:$O,7,0))</f>
        <v/>
      </c>
      <c r="E12" s="94" t="str">
        <f>IFERROR(IF(VLOOKUP($A12,'Annex 2 Designated EHV charges'!$A:$P,9,FALSE)=0,"",VLOOKUP($A12,'Annex 2 Designated EHV charges'!$A:$P,9,FALSE)),"")</f>
        <v/>
      </c>
      <c r="F12" s="196" t="str">
        <f>IFERROR(IF(VLOOKUP($A12,'Annex 2 Designated EHV charges'!$A:$P,10,FALSE)=0,"",VLOOKUP($A12,'Annex 2 Designated EHV charges'!$A:$P,10,FALSE)),"")</f>
        <v/>
      </c>
      <c r="G12" s="95" t="str">
        <f>IFERROR(IF(VLOOKUP($A12,'Annex 2 Designated EHV charges'!$A:$P,11,FALSE)=0,"",VLOOKUP($A12,'Annex 2 Designated EHV charges'!$A:$P,11,FALSE)),"")</f>
        <v/>
      </c>
      <c r="H12" s="95" t="str">
        <f>IFERROR(IF(VLOOKUP($A12,'Annex 2 Designated EHV charges'!$A:$P,12,FALSE)=0,"",VLOOKUP($A12,'Annex 2 Designated EHV charges'!$A:$P,12,FALSE)),"")</f>
        <v/>
      </c>
    </row>
    <row r="13" spans="1:14" ht="25.5" x14ac:dyDescent="0.2">
      <c r="A13" s="90" t="str">
        <f t="array" ref="A13">IFERROR(INDEX('Annex 2 Designated EHV charges'!$A$11:$A$58, MATCH(0, IF(ISBLANK('Annex 2 Designated EHV charges'!$A$11:$A$58),1, COUNTIF(A$4:$A12, 'Annex 2 Designated EHV charges'!$A$11:$A$58)), 0)),"")</f>
        <v/>
      </c>
      <c r="B13" s="90" t="str">
        <f>IF($A13="","",VLOOKUP($A13,'Annex 2 Designated EHV charges'!$A:$O,2,0))</f>
        <v/>
      </c>
      <c r="C13" s="91" t="str">
        <f>IF($A13="","",VLOOKUP($A13,'Annex 2 Designated EHV charges'!$A:$O,3,0))</f>
        <v/>
      </c>
      <c r="D13" s="90" t="str">
        <f>IF($A13="","",VLOOKUP($A13,'Annex 2 Designated EHV charges'!$A:$O,7,0))</f>
        <v/>
      </c>
      <c r="E13" s="94" t="str">
        <f>IFERROR(IF(VLOOKUP($A13,'Annex 2 Designated EHV charges'!$A:$P,9,FALSE)=0,"",VLOOKUP($A13,'Annex 2 Designated EHV charges'!$A:$P,9,FALSE)),"")</f>
        <v/>
      </c>
      <c r="F13" s="196" t="str">
        <f>IFERROR(IF(VLOOKUP($A13,'Annex 2 Designated EHV charges'!$A:$P,10,FALSE)=0,"",VLOOKUP($A13,'Annex 2 Designated EHV charges'!$A:$P,10,FALSE)),"")</f>
        <v/>
      </c>
      <c r="G13" s="95" t="str">
        <f>IFERROR(IF(VLOOKUP($A13,'Annex 2 Designated EHV charges'!$A:$P,11,FALSE)=0,"",VLOOKUP($A13,'Annex 2 Designated EHV charges'!$A:$P,11,FALSE)),"")</f>
        <v/>
      </c>
      <c r="H13" s="95" t="str">
        <f>IFERROR(IF(VLOOKUP($A13,'Annex 2 Designated EHV charges'!$A:$P,12,FALSE)=0,"",VLOOKUP($A13,'Annex 2 Designated EHV charges'!$A:$P,12,FALSE)),"")</f>
        <v/>
      </c>
    </row>
    <row r="14" spans="1:14" x14ac:dyDescent="0.2">
      <c r="A14" s="90" t="str">
        <f t="array" ref="A14">IFERROR(INDEX('Annex 2 Designated EHV charges'!$A$11:$A$58, MATCH(0, IF(ISBLANK('Annex 2 Designated EHV charges'!$A$11:$A$58),1, COUNTIF(A$4:$A13, 'Annex 2 Designated EHV charges'!$A$11:$A$58)), 0)),"")</f>
        <v/>
      </c>
      <c r="B14" s="90" t="str">
        <f>IF($A14="","",VLOOKUP($A14,'Annex 2 Designated EHV charges'!$A:$O,2,0))</f>
        <v/>
      </c>
      <c r="C14" s="91" t="str">
        <f>IF($A14="","",VLOOKUP($A14,'Annex 2 Designated EHV charges'!$A:$O,3,0))</f>
        <v/>
      </c>
      <c r="D14" s="90" t="str">
        <f>IF($A14="","",VLOOKUP($A14,'Annex 2 Designated EHV charges'!$A:$O,7,0))</f>
        <v/>
      </c>
      <c r="E14" s="94" t="str">
        <f>IFERROR(IF(VLOOKUP($A14,'Annex 2 Designated EHV charges'!$A:$P,9,FALSE)=0,"",VLOOKUP($A14,'Annex 2 Designated EHV charges'!$A:$P,9,FALSE)),"")</f>
        <v/>
      </c>
      <c r="F14" s="196" t="str">
        <f>IFERROR(IF(VLOOKUP($A14,'Annex 2 Designated EHV charges'!$A:$P,10,FALSE)=0,"",VLOOKUP($A14,'Annex 2 Designated EHV charges'!$A:$P,10,FALSE)),"")</f>
        <v/>
      </c>
      <c r="G14" s="95" t="str">
        <f>IFERROR(IF(VLOOKUP($A14,'Annex 2 Designated EHV charges'!$A:$P,11,FALSE)=0,"",VLOOKUP($A14,'Annex 2 Designated EHV charges'!$A:$P,11,FALSE)),"")</f>
        <v/>
      </c>
      <c r="H14" s="95" t="str">
        <f>IFERROR(IF(VLOOKUP($A14,'Annex 2 Designated EHV charges'!$A:$P,12,FALSE)=0,"",VLOOKUP($A14,'Annex 2 Designated EHV charges'!$A:$P,12,FALSE)),"")</f>
        <v/>
      </c>
    </row>
    <row r="15" spans="1:14" x14ac:dyDescent="0.2">
      <c r="A15" s="90" t="str">
        <f t="array" ref="A15">IFERROR(INDEX('Annex 2 Designated EHV charges'!$A$11:$A$58, MATCH(0, IF(ISBLANK('Annex 2 Designated EHV charges'!$A$11:$A$58),1, COUNTIF(A$4:$A14, 'Annex 2 Designated EHV charges'!$A$11:$A$58)), 0)),"")</f>
        <v/>
      </c>
      <c r="B15" s="90" t="str">
        <f>IF($A15="","",VLOOKUP($A15,'Annex 2 Designated EHV charges'!$A:$O,2,0))</f>
        <v/>
      </c>
      <c r="C15" s="91" t="str">
        <f>IF($A15="","",VLOOKUP($A15,'Annex 2 Designated EHV charges'!$A:$O,3,0))</f>
        <v/>
      </c>
      <c r="D15" s="90" t="str">
        <f>IF($A15="","",VLOOKUP($A15,'Annex 2 Designated EHV charges'!$A:$O,7,0))</f>
        <v/>
      </c>
      <c r="E15" s="94" t="str">
        <f>IFERROR(IF(VLOOKUP($A15,'Annex 2 Designated EHV charges'!$A:$P,9,FALSE)=0,"",VLOOKUP($A15,'Annex 2 Designated EHV charges'!$A:$P,9,FALSE)),"")</f>
        <v/>
      </c>
      <c r="F15" s="196" t="str">
        <f>IFERROR(IF(VLOOKUP($A15,'Annex 2 Designated EHV charges'!$A:$P,10,FALSE)=0,"",VLOOKUP($A15,'Annex 2 Designated EHV charges'!$A:$P,10,FALSE)),"")</f>
        <v/>
      </c>
      <c r="G15" s="95" t="str">
        <f>IFERROR(IF(VLOOKUP($A15,'Annex 2 Designated EHV charges'!$A:$P,11,FALSE)=0,"",VLOOKUP($A15,'Annex 2 Designated EHV charges'!$A:$P,11,FALSE)),"")</f>
        <v/>
      </c>
      <c r="H15" s="95" t="str">
        <f>IFERROR(IF(VLOOKUP($A15,'Annex 2 Designated EHV charges'!$A:$P,12,FALSE)=0,"",VLOOKUP($A15,'Annex 2 Designated EHV charges'!$A:$P,12,FALSE)),"")</f>
        <v/>
      </c>
    </row>
    <row r="16" spans="1:14" x14ac:dyDescent="0.2">
      <c r="A16" s="90" t="str">
        <f t="array" ref="A16">IFERROR(INDEX('Annex 2 Designated EHV charges'!$A$11:$A$58, MATCH(0, IF(ISBLANK('Annex 2 Designated EHV charges'!$A$11:$A$58),1, COUNTIF(A$4:$A15, 'Annex 2 Designated EHV charges'!$A$11:$A$58)), 0)),"")</f>
        <v/>
      </c>
      <c r="B16" s="90" t="str">
        <f>IF($A16="","",VLOOKUP($A16,'Annex 2 Designated EHV charges'!$A:$O,2,0))</f>
        <v/>
      </c>
      <c r="C16" s="91" t="str">
        <f>IF($A16="","",VLOOKUP($A16,'Annex 2 Designated EHV charges'!$A:$O,3,0))</f>
        <v/>
      </c>
      <c r="D16" s="90" t="str">
        <f>IF($A16="","",VLOOKUP($A16,'Annex 2 Designated EHV charges'!$A:$O,7,0))</f>
        <v/>
      </c>
      <c r="E16" s="94" t="str">
        <f>IFERROR(IF(VLOOKUP($A16,'Annex 2 Designated EHV charges'!$A:$P,9,FALSE)=0,"",VLOOKUP($A16,'Annex 2 Designated EHV charges'!$A:$P,9,FALSE)),"")</f>
        <v/>
      </c>
      <c r="F16" s="196" t="str">
        <f>IFERROR(IF(VLOOKUP($A16,'Annex 2 Designated EHV charges'!$A:$P,10,FALSE)=0,"",VLOOKUP($A16,'Annex 2 Designated EHV charges'!$A:$P,10,FALSE)),"")</f>
        <v/>
      </c>
      <c r="G16" s="95" t="str">
        <f>IFERROR(IF(VLOOKUP($A16,'Annex 2 Designated EHV charges'!$A:$P,11,FALSE)=0,"",VLOOKUP($A16,'Annex 2 Designated EHV charges'!$A:$P,11,FALSE)),"")</f>
        <v/>
      </c>
      <c r="H16" s="95" t="str">
        <f>IFERROR(IF(VLOOKUP($A16,'Annex 2 Designated EHV charges'!$A:$P,12,FALSE)=0,"",VLOOKUP($A16,'Annex 2 Designated EHV charges'!$A:$P,12,FALSE)),"")</f>
        <v/>
      </c>
    </row>
    <row r="17" spans="1:8" ht="25.5" x14ac:dyDescent="0.2">
      <c r="A17" s="90" t="str">
        <f t="array" ref="A17">IFERROR(INDEX('Annex 2 Designated EHV charges'!$A$11:$A$58, MATCH(0, IF(ISBLANK('Annex 2 Designated EHV charges'!$A$11:$A$58),1, COUNTIF(A$4:$A16, 'Annex 2 Designated EHV charges'!$A$11:$A$58)), 0)),"")</f>
        <v/>
      </c>
      <c r="B17" s="90" t="str">
        <f>IF($A17="","",VLOOKUP($A17,'Annex 2 Designated EHV charges'!$A:$O,2,0))</f>
        <v/>
      </c>
      <c r="C17" s="91" t="str">
        <f>IF($A17="","",VLOOKUP($A17,'Annex 2 Designated EHV charges'!$A:$O,3,0))</f>
        <v/>
      </c>
      <c r="D17" s="90" t="str">
        <f>IF($A17="","",VLOOKUP($A17,'Annex 2 Designated EHV charges'!$A:$O,7,0))</f>
        <v/>
      </c>
      <c r="E17" s="94" t="str">
        <f>IFERROR(IF(VLOOKUP($A17,'Annex 2 Designated EHV charges'!$A:$P,9,FALSE)=0,"",VLOOKUP($A17,'Annex 2 Designated EHV charges'!$A:$P,9,FALSE)),"")</f>
        <v/>
      </c>
      <c r="F17" s="196" t="str">
        <f>IFERROR(IF(VLOOKUP($A17,'Annex 2 Designated EHV charges'!$A:$P,10,FALSE)=0,"",VLOOKUP($A17,'Annex 2 Designated EHV charges'!$A:$P,10,FALSE)),"")</f>
        <v/>
      </c>
      <c r="G17" s="95" t="str">
        <f>IFERROR(IF(VLOOKUP($A17,'Annex 2 Designated EHV charges'!$A:$P,11,FALSE)=0,"",VLOOKUP($A17,'Annex 2 Designated EHV charges'!$A:$P,11,FALSE)),"")</f>
        <v/>
      </c>
      <c r="H17" s="95" t="str">
        <f>IFERROR(IF(VLOOKUP($A17,'Annex 2 Designated EHV charges'!$A:$P,12,FALSE)=0,"",VLOOKUP($A17,'Annex 2 Designated EHV charges'!$A:$P,12,FALSE)),"")</f>
        <v/>
      </c>
    </row>
    <row r="18" spans="1:8" ht="25.5" x14ac:dyDescent="0.2">
      <c r="A18" s="90" t="str">
        <f t="array" ref="A18">IFERROR(INDEX('Annex 2 Designated EHV charges'!$A$11:$A$58, MATCH(0, IF(ISBLANK('Annex 2 Designated EHV charges'!$A$11:$A$58),1, COUNTIF(A$4:$A17, 'Annex 2 Designated EHV charges'!$A$11:$A$58)), 0)),"")</f>
        <v/>
      </c>
      <c r="B18" s="90" t="str">
        <f>IF($A18="","",VLOOKUP($A18,'Annex 2 Designated EHV charges'!$A:$O,2,0))</f>
        <v/>
      </c>
      <c r="C18" s="91" t="str">
        <f>IF($A18="","",VLOOKUP($A18,'Annex 2 Designated EHV charges'!$A:$O,3,0))</f>
        <v/>
      </c>
      <c r="D18" s="90" t="str">
        <f>IF($A18="","",VLOOKUP($A18,'Annex 2 Designated EHV charges'!$A:$O,7,0))</f>
        <v/>
      </c>
      <c r="E18" s="94" t="str">
        <f>IFERROR(IF(VLOOKUP($A18,'Annex 2 Designated EHV charges'!$A:$P,9,FALSE)=0,"",VLOOKUP($A18,'Annex 2 Designated EHV charges'!$A:$P,9,FALSE)),"")</f>
        <v/>
      </c>
      <c r="F18" s="196" t="str">
        <f>IFERROR(IF(VLOOKUP($A18,'Annex 2 Designated EHV charges'!$A:$P,10,FALSE)=0,"",VLOOKUP($A18,'Annex 2 Designated EHV charges'!$A:$P,10,FALSE)),"")</f>
        <v/>
      </c>
      <c r="G18" s="95" t="str">
        <f>IFERROR(IF(VLOOKUP($A18,'Annex 2 Designated EHV charges'!$A:$P,11,FALSE)=0,"",VLOOKUP($A18,'Annex 2 Designated EHV charges'!$A:$P,11,FALSE)),"")</f>
        <v/>
      </c>
      <c r="H18" s="95" t="str">
        <f>IFERROR(IF(VLOOKUP($A18,'Annex 2 Designated EHV charges'!$A:$P,12,FALSE)=0,"",VLOOKUP($A18,'Annex 2 Designated EHV charges'!$A:$P,12,FALSE)),"")</f>
        <v/>
      </c>
    </row>
    <row r="19" spans="1:8" ht="51" x14ac:dyDescent="0.2">
      <c r="A19" s="90" t="str">
        <f t="array" ref="A19">IFERROR(INDEX('Annex 2 Designated EHV charges'!$A$11:$A$58, MATCH(0, IF(ISBLANK('Annex 2 Designated EHV charges'!$A$11:$A$58),1, COUNTIF(A$4:$A18, 'Annex 2 Designated EHV charges'!$A$11:$A$58)), 0)),"")</f>
        <v/>
      </c>
      <c r="B19" s="90" t="str">
        <f>IF($A19="","",VLOOKUP($A19,'Annex 2 Designated EHV charges'!$A:$O,2,0))</f>
        <v/>
      </c>
      <c r="C19" s="91" t="str">
        <f>IF($A19="","",VLOOKUP($A19,'Annex 2 Designated EHV charges'!$A:$O,3,0))</f>
        <v/>
      </c>
      <c r="D19" s="90" t="str">
        <f>IF($A19="","",VLOOKUP($A19,'Annex 2 Designated EHV charges'!$A:$O,7,0))</f>
        <v/>
      </c>
      <c r="E19" s="94" t="str">
        <f>IFERROR(IF(VLOOKUP($A19,'Annex 2 Designated EHV charges'!$A:$P,9,FALSE)=0,"",VLOOKUP($A19,'Annex 2 Designated EHV charges'!$A:$P,9,FALSE)),"")</f>
        <v/>
      </c>
      <c r="F19" s="196" t="str">
        <f>IFERROR(IF(VLOOKUP($A19,'Annex 2 Designated EHV charges'!$A:$P,10,FALSE)=0,"",VLOOKUP($A19,'Annex 2 Designated EHV charges'!$A:$P,10,FALSE)),"")</f>
        <v/>
      </c>
      <c r="G19" s="95" t="str">
        <f>IFERROR(IF(VLOOKUP($A19,'Annex 2 Designated EHV charges'!$A:$P,11,FALSE)=0,"",VLOOKUP($A19,'Annex 2 Designated EHV charges'!$A:$P,11,FALSE)),"")</f>
        <v/>
      </c>
      <c r="H19" s="95" t="str">
        <f>IFERROR(IF(VLOOKUP($A19,'Annex 2 Designated EHV charges'!$A:$P,12,FALSE)=0,"",VLOOKUP($A19,'Annex 2 Designated EHV charges'!$A:$P,12,FALSE)),"")</f>
        <v/>
      </c>
    </row>
    <row r="20" spans="1:8" x14ac:dyDescent="0.2">
      <c r="A20" s="90" t="str">
        <f t="array" ref="A20">IFERROR(INDEX('Annex 2 Designated EHV charges'!$A$11:$A$58, MATCH(0, IF(ISBLANK('Annex 2 Designated EHV charges'!$A$11:$A$58),1, COUNTIF(A$4:$A19, 'Annex 2 Designated EHV charges'!$A$11:$A$58)), 0)),"")</f>
        <v/>
      </c>
      <c r="B20" s="90" t="str">
        <f>IF($A20="","",VLOOKUP($A20,'Annex 2 Designated EHV charges'!$A:$O,2,0))</f>
        <v/>
      </c>
      <c r="C20" s="91" t="str">
        <f>IF($A20="","",VLOOKUP($A20,'Annex 2 Designated EHV charges'!$A:$O,3,0))</f>
        <v/>
      </c>
      <c r="D20" s="90" t="str">
        <f>IF($A20="","",VLOOKUP($A20,'Annex 2 Designated EHV charges'!$A:$O,7,0))</f>
        <v/>
      </c>
      <c r="E20" s="94" t="str">
        <f>IFERROR(IF(VLOOKUP($A20,'Annex 2 Designated EHV charges'!$A:$P,9,FALSE)=0,"",VLOOKUP($A20,'Annex 2 Designated EHV charges'!$A:$P,9,FALSE)),"")</f>
        <v/>
      </c>
      <c r="F20" s="196" t="str">
        <f>IFERROR(IF(VLOOKUP($A20,'Annex 2 Designated EHV charges'!$A:$P,10,FALSE)=0,"",VLOOKUP($A20,'Annex 2 Designated EHV charges'!$A:$P,10,FALSE)),"")</f>
        <v/>
      </c>
      <c r="G20" s="95" t="str">
        <f>IFERROR(IF(VLOOKUP($A20,'Annex 2 Designated EHV charges'!$A:$P,11,FALSE)=0,"",VLOOKUP($A20,'Annex 2 Designated EHV charges'!$A:$P,11,FALSE)),"")</f>
        <v/>
      </c>
      <c r="H20" s="95" t="str">
        <f>IFERROR(IF(VLOOKUP($A20,'Annex 2 Designated EHV charges'!$A:$P,12,FALSE)=0,"",VLOOKUP($A20,'Annex 2 Designated EHV charges'!$A:$P,12,FALSE)),"")</f>
        <v/>
      </c>
    </row>
    <row r="21" spans="1:8" ht="25.5" x14ac:dyDescent="0.2">
      <c r="A21" s="90" t="str">
        <f t="array" ref="A21">IFERROR(INDEX('Annex 2 Designated EHV charges'!$A$11:$A$58, MATCH(0, IF(ISBLANK('Annex 2 Designated EHV charges'!$A$11:$A$58),1, COUNTIF(A$4:$A20, 'Annex 2 Designated EHV charges'!$A$11:$A$58)), 0)),"")</f>
        <v/>
      </c>
      <c r="B21" s="90" t="str">
        <f>IF($A21="","",VLOOKUP($A21,'Annex 2 Designated EHV charges'!$A:$O,2,0))</f>
        <v/>
      </c>
      <c r="C21" s="91" t="str">
        <f>IF($A21="","",VLOOKUP($A21,'Annex 2 Designated EHV charges'!$A:$O,3,0))</f>
        <v/>
      </c>
      <c r="D21" s="90" t="str">
        <f>IF($A21="","",VLOOKUP($A21,'Annex 2 Designated EHV charges'!$A:$O,7,0))</f>
        <v/>
      </c>
      <c r="E21" s="94" t="str">
        <f>IFERROR(IF(VLOOKUP($A21,'Annex 2 Designated EHV charges'!$A:$P,9,FALSE)=0,"",VLOOKUP($A21,'Annex 2 Designated EHV charges'!$A:$P,9,FALSE)),"")</f>
        <v/>
      </c>
      <c r="F21" s="196" t="str">
        <f>IFERROR(IF(VLOOKUP($A21,'Annex 2 Designated EHV charges'!$A:$P,10,FALSE)=0,"",VLOOKUP($A21,'Annex 2 Designated EHV charges'!$A:$P,10,FALSE)),"")</f>
        <v/>
      </c>
      <c r="G21" s="95" t="str">
        <f>IFERROR(IF(VLOOKUP($A21,'Annex 2 Designated EHV charges'!$A:$P,11,FALSE)=0,"",VLOOKUP($A21,'Annex 2 Designated EHV charges'!$A:$P,11,FALSE)),"")</f>
        <v/>
      </c>
      <c r="H21" s="95" t="str">
        <f>IFERROR(IF(VLOOKUP($A21,'Annex 2 Designated EHV charges'!$A:$P,12,FALSE)=0,"",VLOOKUP($A21,'Annex 2 Designated EHV charges'!$A:$P,12,FALSE)),"")</f>
        <v/>
      </c>
    </row>
    <row r="22" spans="1:8" ht="25.5" x14ac:dyDescent="0.2">
      <c r="A22" s="90" t="str">
        <f t="array" ref="A22">IFERROR(INDEX('Annex 2 Designated EHV charges'!$A$11:$A$58, MATCH(0, IF(ISBLANK('Annex 2 Designated EHV charges'!$A$11:$A$58),1, COUNTIF(A$4:$A21, 'Annex 2 Designated EHV charges'!$A$11:$A$58)), 0)),"")</f>
        <v/>
      </c>
      <c r="B22" s="90" t="str">
        <f>IF($A22="","",VLOOKUP($A22,'Annex 2 Designated EHV charges'!$A:$O,2,0))</f>
        <v/>
      </c>
      <c r="C22" s="91" t="str">
        <f>IF($A22="","",VLOOKUP($A22,'Annex 2 Designated EHV charges'!$A:$O,3,0))</f>
        <v/>
      </c>
      <c r="D22" s="90" t="str">
        <f>IF($A22="","",VLOOKUP($A22,'Annex 2 Designated EHV charges'!$A:$O,7,0))</f>
        <v/>
      </c>
      <c r="E22" s="94" t="str">
        <f>IFERROR(IF(VLOOKUP($A22,'Annex 2 Designated EHV charges'!$A:$P,9,FALSE)=0,"",VLOOKUP($A22,'Annex 2 Designated EHV charges'!$A:$P,9,FALSE)),"")</f>
        <v/>
      </c>
      <c r="F22" s="196" t="str">
        <f>IFERROR(IF(VLOOKUP($A22,'Annex 2 Designated EHV charges'!$A:$P,10,FALSE)=0,"",VLOOKUP($A22,'Annex 2 Designated EHV charges'!$A:$P,10,FALSE)),"")</f>
        <v/>
      </c>
      <c r="G22" s="95" t="str">
        <f>IFERROR(IF(VLOOKUP($A22,'Annex 2 Designated EHV charges'!$A:$P,11,FALSE)=0,"",VLOOKUP($A22,'Annex 2 Designated EHV charges'!$A:$P,11,FALSE)),"")</f>
        <v/>
      </c>
      <c r="H22" s="95" t="str">
        <f>IFERROR(IF(VLOOKUP($A22,'Annex 2 Designated EHV charges'!$A:$P,12,FALSE)=0,"",VLOOKUP($A22,'Annex 2 Designated EHV charges'!$A:$P,12,FALSE)),"")</f>
        <v/>
      </c>
    </row>
    <row r="23" spans="1:8" ht="25.5" x14ac:dyDescent="0.2">
      <c r="A23" s="90" t="str">
        <f t="array" ref="A23">IFERROR(INDEX('Annex 2 Designated EHV charges'!$A$11:$A$58, MATCH(0, IF(ISBLANK('Annex 2 Designated EHV charges'!$A$11:$A$58),1, COUNTIF(A$4:$A22, 'Annex 2 Designated EHV charges'!$A$11:$A$58)), 0)),"")</f>
        <v/>
      </c>
      <c r="B23" s="90" t="str">
        <f>IF($A23="","",VLOOKUP($A23,'Annex 2 Designated EHV charges'!$A:$O,2,0))</f>
        <v/>
      </c>
      <c r="C23" s="91" t="str">
        <f>IF($A23="","",VLOOKUP($A23,'Annex 2 Designated EHV charges'!$A:$O,3,0))</f>
        <v/>
      </c>
      <c r="D23" s="90" t="str">
        <f>IF($A23="","",VLOOKUP($A23,'Annex 2 Designated EHV charges'!$A:$O,7,0))</f>
        <v/>
      </c>
      <c r="E23" s="94" t="str">
        <f>IFERROR(IF(VLOOKUP($A23,'Annex 2 Designated EHV charges'!$A:$P,9,FALSE)=0,"",VLOOKUP($A23,'Annex 2 Designated EHV charges'!$A:$P,9,FALSE)),"")</f>
        <v/>
      </c>
      <c r="F23" s="196" t="str">
        <f>IFERROR(IF(VLOOKUP($A23,'Annex 2 Designated EHV charges'!$A:$P,10,FALSE)=0,"",VLOOKUP($A23,'Annex 2 Designated EHV charges'!$A:$P,10,FALSE)),"")</f>
        <v/>
      </c>
      <c r="G23" s="95" t="str">
        <f>IFERROR(IF(VLOOKUP($A23,'Annex 2 Designated EHV charges'!$A:$P,11,FALSE)=0,"",VLOOKUP($A23,'Annex 2 Designated EHV charges'!$A:$P,11,FALSE)),"")</f>
        <v/>
      </c>
      <c r="H23" s="95" t="str">
        <f>IFERROR(IF(VLOOKUP($A23,'Annex 2 Designated EHV charges'!$A:$P,12,FALSE)=0,"",VLOOKUP($A23,'Annex 2 Designated EHV charges'!$A:$P,12,FALSE)),"")</f>
        <v/>
      </c>
    </row>
    <row r="24" spans="1:8" ht="25.5" x14ac:dyDescent="0.2">
      <c r="A24" s="90" t="str">
        <f t="array" ref="A24">IFERROR(INDEX('Annex 2 Designated EHV charges'!$A$11:$A$58, MATCH(0, IF(ISBLANK('Annex 2 Designated EHV charges'!$A$11:$A$58),1, COUNTIF(A$4:$A23, 'Annex 2 Designated EHV charges'!$A$11:$A$58)), 0)),"")</f>
        <v/>
      </c>
      <c r="B24" s="90" t="str">
        <f>IF($A24="","",VLOOKUP($A24,'Annex 2 Designated EHV charges'!$A:$O,2,0))</f>
        <v/>
      </c>
      <c r="C24" s="91" t="str">
        <f>IF($A24="","",VLOOKUP($A24,'Annex 2 Designated EHV charges'!$A:$O,3,0))</f>
        <v/>
      </c>
      <c r="D24" s="90" t="str">
        <f>IF($A24="","",VLOOKUP($A24,'Annex 2 Designated EHV charges'!$A:$O,7,0))</f>
        <v/>
      </c>
      <c r="E24" s="94" t="str">
        <f>IFERROR(IF(VLOOKUP($A24,'Annex 2 Designated EHV charges'!$A:$P,9,FALSE)=0,"",VLOOKUP($A24,'Annex 2 Designated EHV charges'!$A:$P,9,FALSE)),"")</f>
        <v/>
      </c>
      <c r="F24" s="196" t="str">
        <f>IFERROR(IF(VLOOKUP($A24,'Annex 2 Designated EHV charges'!$A:$P,10,FALSE)=0,"",VLOOKUP($A24,'Annex 2 Designated EHV charges'!$A:$P,10,FALSE)),"")</f>
        <v/>
      </c>
      <c r="G24" s="95" t="str">
        <f>IFERROR(IF(VLOOKUP($A24,'Annex 2 Designated EHV charges'!$A:$P,11,FALSE)=0,"",VLOOKUP($A24,'Annex 2 Designated EHV charges'!$A:$P,11,FALSE)),"")</f>
        <v/>
      </c>
      <c r="H24" s="95" t="str">
        <f>IFERROR(IF(VLOOKUP($A24,'Annex 2 Designated EHV charges'!$A:$P,12,FALSE)=0,"",VLOOKUP($A24,'Annex 2 Designated EHV charges'!$A:$P,12,FALSE)),"")</f>
        <v/>
      </c>
    </row>
    <row r="25" spans="1:8" x14ac:dyDescent="0.2">
      <c r="A25" s="90" t="str">
        <f t="array" ref="A25">IFERROR(INDEX('Annex 2 Designated EHV charges'!$A$11:$A$58, MATCH(0, IF(ISBLANK('Annex 2 Designated EHV charges'!$A$11:$A$58),1, COUNTIF(A$4:$A24, 'Annex 2 Designated EHV charges'!$A$11:$A$58)), 0)),"")</f>
        <v/>
      </c>
      <c r="B25" s="90" t="str">
        <f>IF($A25="","",VLOOKUP($A25,'Annex 2 Designated EHV charges'!$A:$O,2,0))</f>
        <v/>
      </c>
      <c r="C25" s="91" t="str">
        <f>IF($A25="","",VLOOKUP($A25,'Annex 2 Designated EHV charges'!$A:$O,3,0))</f>
        <v/>
      </c>
      <c r="D25" s="90" t="str">
        <f>IF($A25="","",VLOOKUP($A25,'Annex 2 Designated EHV charges'!$A:$O,7,0))</f>
        <v/>
      </c>
      <c r="E25" s="94" t="str">
        <f>IFERROR(IF(VLOOKUP($A25,'Annex 2 Designated EHV charges'!$A:$P,9,FALSE)=0,"",VLOOKUP($A25,'Annex 2 Designated EHV charges'!$A:$P,9,FALSE)),"")</f>
        <v/>
      </c>
      <c r="F25" s="196" t="str">
        <f>IFERROR(IF(VLOOKUP($A25,'Annex 2 Designated EHV charges'!$A:$P,10,FALSE)=0,"",VLOOKUP($A25,'Annex 2 Designated EHV charges'!$A:$P,10,FALSE)),"")</f>
        <v/>
      </c>
      <c r="G25" s="95" t="str">
        <f>IFERROR(IF(VLOOKUP($A25,'Annex 2 Designated EHV charges'!$A:$P,11,FALSE)=0,"",VLOOKUP($A25,'Annex 2 Designated EHV charges'!$A:$P,11,FALSE)),"")</f>
        <v/>
      </c>
      <c r="H25" s="95" t="str">
        <f>IFERROR(IF(VLOOKUP($A25,'Annex 2 Designated EHV charges'!$A:$P,12,FALSE)=0,"",VLOOKUP($A25,'Annex 2 Designated EHV charges'!$A:$P,12,FALSE)),"")</f>
        <v/>
      </c>
    </row>
    <row r="26" spans="1:8" ht="25.5" x14ac:dyDescent="0.2">
      <c r="A26" s="90" t="str">
        <f t="array" ref="A26">IFERROR(INDEX('Annex 2 Designated EHV charges'!$A$11:$A$58, MATCH(0, IF(ISBLANK('Annex 2 Designated EHV charges'!$A$11:$A$58),1, COUNTIF(A$4:$A25, 'Annex 2 Designated EHV charges'!$A$11:$A$58)), 0)),"")</f>
        <v/>
      </c>
      <c r="B26" s="90" t="str">
        <f>IF($A26="","",VLOOKUP($A26,'Annex 2 Designated EHV charges'!$A:$O,2,0))</f>
        <v/>
      </c>
      <c r="C26" s="91" t="str">
        <f>IF($A26="","",VLOOKUP($A26,'Annex 2 Designated EHV charges'!$A:$O,3,0))</f>
        <v/>
      </c>
      <c r="D26" s="90" t="str">
        <f>IF($A26="","",VLOOKUP($A26,'Annex 2 Designated EHV charges'!$A:$O,7,0))</f>
        <v/>
      </c>
      <c r="E26" s="94" t="str">
        <f>IFERROR(IF(VLOOKUP($A26,'Annex 2 Designated EHV charges'!$A:$P,9,FALSE)=0,"",VLOOKUP($A26,'Annex 2 Designated EHV charges'!$A:$P,9,FALSE)),"")</f>
        <v/>
      </c>
      <c r="F26" s="196" t="str">
        <f>IFERROR(IF(VLOOKUP($A26,'Annex 2 Designated EHV charges'!$A:$P,10,FALSE)=0,"",VLOOKUP($A26,'Annex 2 Designated EHV charges'!$A:$P,10,FALSE)),"")</f>
        <v/>
      </c>
      <c r="G26" s="95" t="str">
        <f>IFERROR(IF(VLOOKUP($A26,'Annex 2 Designated EHV charges'!$A:$P,11,FALSE)=0,"",VLOOKUP($A26,'Annex 2 Designated EHV charges'!$A:$P,11,FALSE)),"")</f>
        <v/>
      </c>
      <c r="H26" s="95" t="str">
        <f>IFERROR(IF(VLOOKUP($A26,'Annex 2 Designated EHV charges'!$A:$P,12,FALSE)=0,"",VLOOKUP($A26,'Annex 2 Designated EHV charges'!$A:$P,12,FALSE)),"")</f>
        <v/>
      </c>
    </row>
    <row r="27" spans="1:8" ht="51" x14ac:dyDescent="0.2">
      <c r="A27" s="90" t="str">
        <f t="array" ref="A27">IFERROR(INDEX('Annex 2 Designated EHV charges'!$A$11:$A$58, MATCH(0, IF(ISBLANK('Annex 2 Designated EHV charges'!$A$11:$A$58),1, COUNTIF(A$4:$A26, 'Annex 2 Designated EHV charges'!$A$11:$A$58)), 0)),"")</f>
        <v/>
      </c>
      <c r="B27" s="90" t="str">
        <f>IF($A27="","",VLOOKUP($A27,'Annex 2 Designated EHV charges'!$A:$O,2,0))</f>
        <v/>
      </c>
      <c r="C27" s="91" t="str">
        <f>IF($A27="","",VLOOKUP($A27,'Annex 2 Designated EHV charges'!$A:$O,3,0))</f>
        <v/>
      </c>
      <c r="D27" s="90" t="str">
        <f>IF($A27="","",VLOOKUP($A27,'Annex 2 Designated EHV charges'!$A:$O,7,0))</f>
        <v/>
      </c>
      <c r="E27" s="94" t="str">
        <f>IFERROR(IF(VLOOKUP($A27,'Annex 2 Designated EHV charges'!$A:$P,9,FALSE)=0,"",VLOOKUP($A27,'Annex 2 Designated EHV charges'!$A:$P,9,FALSE)),"")</f>
        <v/>
      </c>
      <c r="F27" s="196" t="str">
        <f>IFERROR(IF(VLOOKUP($A27,'Annex 2 Designated EHV charges'!$A:$P,10,FALSE)=0,"",VLOOKUP($A27,'Annex 2 Designated EHV charges'!$A:$P,10,FALSE)),"")</f>
        <v/>
      </c>
      <c r="G27" s="95" t="str">
        <f>IFERROR(IF(VLOOKUP($A27,'Annex 2 Designated EHV charges'!$A:$P,11,FALSE)=0,"",VLOOKUP($A27,'Annex 2 Designated EHV charges'!$A:$P,11,FALSE)),"")</f>
        <v/>
      </c>
      <c r="H27" s="95" t="str">
        <f>IFERROR(IF(VLOOKUP($A27,'Annex 2 Designated EHV charges'!$A:$P,12,FALSE)=0,"",VLOOKUP($A27,'Annex 2 Designated EHV charges'!$A:$P,12,FALSE)),"")</f>
        <v/>
      </c>
    </row>
    <row r="28" spans="1:8" x14ac:dyDescent="0.2">
      <c r="A28" s="90" t="str">
        <f t="array" ref="A28">IFERROR(INDEX('Annex 2 Designated EHV charges'!$A$11:$A$58, MATCH(0, IF(ISBLANK('Annex 2 Designated EHV charges'!$A$11:$A$58),1, COUNTIF(A$4:$A27, 'Annex 2 Designated EHV charges'!$A$11:$A$58)), 0)),"")</f>
        <v/>
      </c>
      <c r="B28" s="90" t="str">
        <f>IF($A28="","",VLOOKUP($A28,'Annex 2 Designated EHV charges'!$A:$O,2,0))</f>
        <v/>
      </c>
      <c r="C28" s="91" t="str">
        <f>IF($A28="","",VLOOKUP($A28,'Annex 2 Designated EHV charges'!$A:$O,3,0))</f>
        <v/>
      </c>
      <c r="D28" s="90" t="str">
        <f>IF($A28="","",VLOOKUP($A28,'Annex 2 Designated EHV charges'!$A:$O,7,0))</f>
        <v/>
      </c>
      <c r="E28" s="94" t="str">
        <f>IFERROR(IF(VLOOKUP($A28,'Annex 2 Designated EHV charges'!$A:$P,9,FALSE)=0,"",VLOOKUP($A28,'Annex 2 Designated EHV charges'!$A:$P,9,FALSE)),"")</f>
        <v/>
      </c>
      <c r="F28" s="196" t="str">
        <f>IFERROR(IF(VLOOKUP($A28,'Annex 2 Designated EHV charges'!$A:$P,10,FALSE)=0,"",VLOOKUP($A28,'Annex 2 Designated EHV charges'!$A:$P,10,FALSE)),"")</f>
        <v/>
      </c>
      <c r="G28" s="95" t="str">
        <f>IFERROR(IF(VLOOKUP($A28,'Annex 2 Designated EHV charges'!$A:$P,11,FALSE)=0,"",VLOOKUP($A28,'Annex 2 Designated EHV charges'!$A:$P,11,FALSE)),"")</f>
        <v/>
      </c>
      <c r="H28" s="95" t="str">
        <f>IFERROR(IF(VLOOKUP($A28,'Annex 2 Designated EHV charges'!$A:$P,12,FALSE)=0,"",VLOOKUP($A28,'Annex 2 Designated EHV charges'!$A:$P,12,FALSE)),"")</f>
        <v/>
      </c>
    </row>
    <row r="29" spans="1:8" ht="25.5" x14ac:dyDescent="0.2">
      <c r="A29" s="90" t="str">
        <f t="array" ref="A29">IFERROR(INDEX('Annex 2 Designated EHV charges'!$A$11:$A$58, MATCH(0, IF(ISBLANK('Annex 2 Designated EHV charges'!$A$11:$A$58),1, COUNTIF(A$4:$A28, 'Annex 2 Designated EHV charges'!$A$11:$A$58)), 0)),"")</f>
        <v/>
      </c>
      <c r="B29" s="90" t="str">
        <f>IF($A29="","",VLOOKUP($A29,'Annex 2 Designated EHV charges'!$A:$O,2,0))</f>
        <v/>
      </c>
      <c r="C29" s="91" t="str">
        <f>IF($A29="","",VLOOKUP($A29,'Annex 2 Designated EHV charges'!$A:$O,3,0))</f>
        <v/>
      </c>
      <c r="D29" s="90" t="str">
        <f>IF($A29="","",VLOOKUP($A29,'Annex 2 Designated EHV charges'!$A:$O,7,0))</f>
        <v/>
      </c>
      <c r="E29" s="94" t="str">
        <f>IFERROR(IF(VLOOKUP($A29,'Annex 2 Designated EHV charges'!$A:$P,9,FALSE)=0,"",VLOOKUP($A29,'Annex 2 Designated EHV charges'!$A:$P,9,FALSE)),"")</f>
        <v/>
      </c>
      <c r="F29" s="196" t="str">
        <f>IFERROR(IF(VLOOKUP($A29,'Annex 2 Designated EHV charges'!$A:$P,10,FALSE)=0,"",VLOOKUP($A29,'Annex 2 Designated EHV charges'!$A:$P,10,FALSE)),"")</f>
        <v/>
      </c>
      <c r="G29" s="95" t="str">
        <f>IFERROR(IF(VLOOKUP($A29,'Annex 2 Designated EHV charges'!$A:$P,11,FALSE)=0,"",VLOOKUP($A29,'Annex 2 Designated EHV charges'!$A:$P,11,FALSE)),"")</f>
        <v/>
      </c>
      <c r="H29" s="95" t="str">
        <f>IFERROR(IF(VLOOKUP($A29,'Annex 2 Designated EHV charges'!$A:$P,12,FALSE)=0,"",VLOOKUP($A29,'Annex 2 Designated EHV charges'!$A:$P,12,FALSE)),"")</f>
        <v/>
      </c>
    </row>
    <row r="30" spans="1:8" x14ac:dyDescent="0.2">
      <c r="A30" s="90" t="str">
        <f t="array" ref="A30">IFERROR(INDEX('Annex 2 Designated EHV charges'!$A$11:$A$58, MATCH(0, IF(ISBLANK('Annex 2 Designated EHV charges'!$A$11:$A$58),1, COUNTIF(A$4:$A29, 'Annex 2 Designated EHV charges'!$A$11:$A$58)), 0)),"")</f>
        <v/>
      </c>
      <c r="B30" s="90" t="str">
        <f>IF($A30="","",VLOOKUP($A30,'Annex 2 Designated EHV charges'!$A:$O,2,0))</f>
        <v/>
      </c>
      <c r="C30" s="91" t="str">
        <f>IF($A30="","",VLOOKUP($A30,'Annex 2 Designated EHV charges'!$A:$O,3,0))</f>
        <v/>
      </c>
      <c r="D30" s="90" t="str">
        <f>IF($A30="","",VLOOKUP($A30,'Annex 2 Designated EHV charges'!$A:$O,7,0))</f>
        <v/>
      </c>
      <c r="E30" s="94" t="str">
        <f>IFERROR(IF(VLOOKUP($A30,'Annex 2 Designated EHV charges'!$A:$P,9,FALSE)=0,"",VLOOKUP($A30,'Annex 2 Designated EHV charges'!$A:$P,9,FALSE)),"")</f>
        <v/>
      </c>
      <c r="F30" s="196" t="str">
        <f>IFERROR(IF(VLOOKUP($A30,'Annex 2 Designated EHV charges'!$A:$P,10,FALSE)=0,"",VLOOKUP($A30,'Annex 2 Designated EHV charges'!$A:$P,10,FALSE)),"")</f>
        <v/>
      </c>
      <c r="G30" s="95" t="str">
        <f>IFERROR(IF(VLOOKUP($A30,'Annex 2 Designated EHV charges'!$A:$P,11,FALSE)=0,"",VLOOKUP($A30,'Annex 2 Designated EHV charges'!$A:$P,11,FALSE)),"")</f>
        <v/>
      </c>
      <c r="H30" s="95" t="str">
        <f>IFERROR(IF(VLOOKUP($A30,'Annex 2 Designated EHV charges'!$A:$P,12,FALSE)=0,"",VLOOKUP($A30,'Annex 2 Designated EHV charges'!$A:$P,12,FALSE)),"")</f>
        <v/>
      </c>
    </row>
    <row r="31" spans="1:8" ht="25.5" x14ac:dyDescent="0.2">
      <c r="A31" s="90" t="str">
        <f t="array" ref="A31">IFERROR(INDEX('Annex 2 Designated EHV charges'!$A$11:$A$58, MATCH(0, IF(ISBLANK('Annex 2 Designated EHV charges'!$A$11:$A$58),1, COUNTIF(A$4:$A30, 'Annex 2 Designated EHV charges'!$A$11:$A$58)), 0)),"")</f>
        <v/>
      </c>
      <c r="B31" s="90" t="str">
        <f>IF($A31="","",VLOOKUP($A31,'Annex 2 Designated EHV charges'!$A:$O,2,0))</f>
        <v/>
      </c>
      <c r="C31" s="91" t="str">
        <f>IF($A31="","",VLOOKUP($A31,'Annex 2 Designated EHV charges'!$A:$O,3,0))</f>
        <v/>
      </c>
      <c r="D31" s="90" t="str">
        <f>IF($A31="","",VLOOKUP($A31,'Annex 2 Designated EHV charges'!$A:$O,7,0))</f>
        <v/>
      </c>
      <c r="E31" s="94" t="str">
        <f>IFERROR(IF(VLOOKUP($A31,'Annex 2 Designated EHV charges'!$A:$P,9,FALSE)=0,"",VLOOKUP($A31,'Annex 2 Designated EHV charges'!$A:$P,9,FALSE)),"")</f>
        <v/>
      </c>
      <c r="F31" s="196" t="str">
        <f>IFERROR(IF(VLOOKUP($A31,'Annex 2 Designated EHV charges'!$A:$P,10,FALSE)=0,"",VLOOKUP($A31,'Annex 2 Designated EHV charges'!$A:$P,10,FALSE)),"")</f>
        <v/>
      </c>
      <c r="G31" s="95" t="str">
        <f>IFERROR(IF(VLOOKUP($A31,'Annex 2 Designated EHV charges'!$A:$P,11,FALSE)=0,"",VLOOKUP($A31,'Annex 2 Designated EHV charges'!$A:$P,11,FALSE)),"")</f>
        <v/>
      </c>
      <c r="H31" s="95" t="str">
        <f>IFERROR(IF(VLOOKUP($A31,'Annex 2 Designated EHV charges'!$A:$P,12,FALSE)=0,"",VLOOKUP($A31,'Annex 2 Designated EHV charges'!$A:$P,12,FALSE)),"")</f>
        <v/>
      </c>
    </row>
    <row r="32" spans="1:8" ht="25.5" x14ac:dyDescent="0.2">
      <c r="A32" s="90" t="str">
        <f t="array" ref="A32">IFERROR(INDEX('Annex 2 Designated EHV charges'!$A$11:$A$58, MATCH(0, IF(ISBLANK('Annex 2 Designated EHV charges'!$A$11:$A$58),1, COUNTIF(A$4:$A31, 'Annex 2 Designated EHV charges'!$A$11:$A$58)), 0)),"")</f>
        <v/>
      </c>
      <c r="B32" s="90" t="str">
        <f>IF($A32="","",VLOOKUP($A32,'Annex 2 Designated EHV charges'!$A:$O,2,0))</f>
        <v/>
      </c>
      <c r="C32" s="91" t="str">
        <f>IF($A32="","",VLOOKUP($A32,'Annex 2 Designated EHV charges'!$A:$O,3,0))</f>
        <v/>
      </c>
      <c r="D32" s="90" t="str">
        <f>IF($A32="","",VLOOKUP($A32,'Annex 2 Designated EHV charges'!$A:$O,7,0))</f>
        <v/>
      </c>
      <c r="E32" s="94" t="str">
        <f>IFERROR(IF(VLOOKUP($A32,'Annex 2 Designated EHV charges'!$A:$P,9,FALSE)=0,"",VLOOKUP($A32,'Annex 2 Designated EHV charges'!$A:$P,9,FALSE)),"")</f>
        <v/>
      </c>
      <c r="F32" s="196" t="str">
        <f>IFERROR(IF(VLOOKUP($A32,'Annex 2 Designated EHV charges'!$A:$P,10,FALSE)=0,"",VLOOKUP($A32,'Annex 2 Designated EHV charges'!$A:$P,10,FALSE)),"")</f>
        <v/>
      </c>
      <c r="G32" s="95" t="str">
        <f>IFERROR(IF(VLOOKUP($A32,'Annex 2 Designated EHV charges'!$A:$P,11,FALSE)=0,"",VLOOKUP($A32,'Annex 2 Designated EHV charges'!$A:$P,11,FALSE)),"")</f>
        <v/>
      </c>
      <c r="H32" s="95" t="str">
        <f>IFERROR(IF(VLOOKUP($A32,'Annex 2 Designated EHV charges'!$A:$P,12,FALSE)=0,"",VLOOKUP($A32,'Annex 2 Designated EHV charges'!$A:$P,12,FALSE)),"")</f>
        <v/>
      </c>
    </row>
    <row r="33" spans="1:8" ht="25.5" x14ac:dyDescent="0.2">
      <c r="A33" s="90" t="str">
        <f t="array" ref="A33">IFERROR(INDEX('Annex 2 Designated EHV charges'!$A$11:$A$58, MATCH(0, IF(ISBLANK('Annex 2 Designated EHV charges'!$A$11:$A$58),1, COUNTIF(A$4:$A32, 'Annex 2 Designated EHV charges'!$A$11:$A$58)), 0)),"")</f>
        <v/>
      </c>
      <c r="B33" s="90" t="str">
        <f>IF($A33="","",VLOOKUP($A33,'Annex 2 Designated EHV charges'!$A:$O,2,0))</f>
        <v/>
      </c>
      <c r="C33" s="91" t="str">
        <f>IF($A33="","",VLOOKUP($A33,'Annex 2 Designated EHV charges'!$A:$O,3,0))</f>
        <v/>
      </c>
      <c r="D33" s="90" t="str">
        <f>IF($A33="","",VLOOKUP($A33,'Annex 2 Designated EHV charges'!$A:$O,7,0))</f>
        <v/>
      </c>
      <c r="E33" s="94" t="str">
        <f>IFERROR(IF(VLOOKUP($A33,'Annex 2 Designated EHV charges'!$A:$P,9,FALSE)=0,"",VLOOKUP($A33,'Annex 2 Designated EHV charges'!$A:$P,9,FALSE)),"")</f>
        <v/>
      </c>
      <c r="F33" s="196" t="str">
        <f>IFERROR(IF(VLOOKUP($A33,'Annex 2 Designated EHV charges'!$A:$P,10,FALSE)=0,"",VLOOKUP($A33,'Annex 2 Designated EHV charges'!$A:$P,10,FALSE)),"")</f>
        <v/>
      </c>
      <c r="G33" s="95" t="str">
        <f>IFERROR(IF(VLOOKUP($A33,'Annex 2 Designated EHV charges'!$A:$P,11,FALSE)=0,"",VLOOKUP($A33,'Annex 2 Designated EHV charges'!$A:$P,11,FALSE)),"")</f>
        <v/>
      </c>
      <c r="H33" s="95" t="str">
        <f>IFERROR(IF(VLOOKUP($A33,'Annex 2 Designated EHV charges'!$A:$P,12,FALSE)=0,"",VLOOKUP($A33,'Annex 2 Designated EHV charges'!$A:$P,12,FALSE)),"")</f>
        <v/>
      </c>
    </row>
    <row r="34" spans="1:8" ht="25.5" x14ac:dyDescent="0.2">
      <c r="A34" s="90" t="str">
        <f t="array" ref="A34">IFERROR(INDEX('Annex 2 Designated EHV charges'!$A$11:$A$58, MATCH(0, IF(ISBLANK('Annex 2 Designated EHV charges'!$A$11:$A$58),1, COUNTIF(A$4:$A33, 'Annex 2 Designated EHV charges'!$A$11:$A$58)), 0)),"")</f>
        <v/>
      </c>
      <c r="B34" s="90" t="str">
        <f>IF($A34="","",VLOOKUP($A34,'Annex 2 Designated EHV charges'!$A:$O,2,0))</f>
        <v/>
      </c>
      <c r="C34" s="91" t="str">
        <f>IF($A34="","",VLOOKUP($A34,'Annex 2 Designated EHV charges'!$A:$O,3,0))</f>
        <v/>
      </c>
      <c r="D34" s="90" t="str">
        <f>IF($A34="","",VLOOKUP($A34,'Annex 2 Designated EHV charges'!$A:$O,7,0))</f>
        <v/>
      </c>
      <c r="E34" s="94" t="str">
        <f>IFERROR(IF(VLOOKUP($A34,'Annex 2 Designated EHV charges'!$A:$P,9,FALSE)=0,"",VLOOKUP($A34,'Annex 2 Designated EHV charges'!$A:$P,9,FALSE)),"")</f>
        <v/>
      </c>
      <c r="F34" s="196" t="str">
        <f>IFERROR(IF(VLOOKUP($A34,'Annex 2 Designated EHV charges'!$A:$P,10,FALSE)=0,"",VLOOKUP($A34,'Annex 2 Designated EHV charges'!$A:$P,10,FALSE)),"")</f>
        <v/>
      </c>
      <c r="G34" s="95" t="str">
        <f>IFERROR(IF(VLOOKUP($A34,'Annex 2 Designated EHV charges'!$A:$P,11,FALSE)=0,"",VLOOKUP($A34,'Annex 2 Designated EHV charges'!$A:$P,11,FALSE)),"")</f>
        <v/>
      </c>
      <c r="H34" s="95" t="str">
        <f>IFERROR(IF(VLOOKUP($A34,'Annex 2 Designated EHV charges'!$A:$P,12,FALSE)=0,"",VLOOKUP($A34,'Annex 2 Designated EHV charges'!$A:$P,12,FALSE)),"")</f>
        <v/>
      </c>
    </row>
    <row r="35" spans="1:8" x14ac:dyDescent="0.2">
      <c r="A35" s="90" t="str">
        <f t="array" ref="A35">IFERROR(INDEX('Annex 2 Designated EHV charges'!$A$11:$A$58, MATCH(0, IF(ISBLANK('Annex 2 Designated EHV charges'!$A$11:$A$58),1, COUNTIF(A$4:$A34, 'Annex 2 Designated EHV charges'!$A$11:$A$58)), 0)),"")</f>
        <v/>
      </c>
      <c r="B35" s="90" t="str">
        <f>IF($A35="","",VLOOKUP($A35,'Annex 2 Designated EHV charges'!$A:$O,2,0))</f>
        <v/>
      </c>
      <c r="C35" s="91" t="str">
        <f>IF($A35="","",VLOOKUP($A35,'Annex 2 Designated EHV charges'!$A:$O,3,0))</f>
        <v/>
      </c>
      <c r="D35" s="90" t="str">
        <f>IF($A35="","",VLOOKUP($A35,'Annex 2 Designated EHV charges'!$A:$O,7,0))</f>
        <v/>
      </c>
      <c r="E35" s="94" t="str">
        <f>IFERROR(IF(VLOOKUP($A35,'Annex 2 Designated EHV charges'!$A:$P,9,FALSE)=0,"",VLOOKUP($A35,'Annex 2 Designated EHV charges'!$A:$P,9,FALSE)),"")</f>
        <v/>
      </c>
      <c r="F35" s="196" t="str">
        <f>IFERROR(IF(VLOOKUP($A35,'Annex 2 Designated EHV charges'!$A:$P,10,FALSE)=0,"",VLOOKUP($A35,'Annex 2 Designated EHV charges'!$A:$P,10,FALSE)),"")</f>
        <v/>
      </c>
      <c r="G35" s="95" t="str">
        <f>IFERROR(IF(VLOOKUP($A35,'Annex 2 Designated EHV charges'!$A:$P,11,FALSE)=0,"",VLOOKUP($A35,'Annex 2 Designated EHV charges'!$A:$P,11,FALSE)),"")</f>
        <v/>
      </c>
      <c r="H35" s="95" t="str">
        <f>IFERROR(IF(VLOOKUP($A35,'Annex 2 Designated EHV charges'!$A:$P,12,FALSE)=0,"",VLOOKUP($A35,'Annex 2 Designated EHV charges'!$A:$P,12,FALSE)),"")</f>
        <v/>
      </c>
    </row>
    <row r="36" spans="1:8" x14ac:dyDescent="0.2">
      <c r="A36" s="90" t="str">
        <f t="array" ref="A36">IFERROR(INDEX('Annex 2 Designated EHV charges'!$A$11:$A$58, MATCH(0, IF(ISBLANK('Annex 2 Designated EHV charges'!$A$11:$A$58),1, COUNTIF(A$4:$A35, 'Annex 2 Designated EHV charges'!$A$11:$A$58)), 0)),"")</f>
        <v/>
      </c>
      <c r="B36" s="90" t="str">
        <f>IF($A36="","",VLOOKUP($A36,'Annex 2 Designated EHV charges'!$A:$O,2,0))</f>
        <v/>
      </c>
      <c r="C36" s="91" t="str">
        <f>IF($A36="","",VLOOKUP($A36,'Annex 2 Designated EHV charges'!$A:$O,3,0))</f>
        <v/>
      </c>
      <c r="D36" s="90" t="str">
        <f>IF($A36="","",VLOOKUP($A36,'Annex 2 Designated EHV charges'!$A:$O,7,0))</f>
        <v/>
      </c>
      <c r="E36" s="94" t="str">
        <f>IFERROR(IF(VLOOKUP($A36,'Annex 2 Designated EHV charges'!$A:$P,9,FALSE)=0,"",VLOOKUP($A36,'Annex 2 Designated EHV charges'!$A:$P,9,FALSE)),"")</f>
        <v/>
      </c>
      <c r="F36" s="196" t="str">
        <f>IFERROR(IF(VLOOKUP($A36,'Annex 2 Designated EHV charges'!$A:$P,10,FALSE)=0,"",VLOOKUP($A36,'Annex 2 Designated EHV charges'!$A:$P,10,FALSE)),"")</f>
        <v/>
      </c>
      <c r="G36" s="95" t="str">
        <f>IFERROR(IF(VLOOKUP($A36,'Annex 2 Designated EHV charges'!$A:$P,11,FALSE)=0,"",VLOOKUP($A36,'Annex 2 Designated EHV charges'!$A:$P,11,FALSE)),"")</f>
        <v/>
      </c>
      <c r="H36" s="95" t="str">
        <f>IFERROR(IF(VLOOKUP($A36,'Annex 2 Designated EHV charges'!$A:$P,12,FALSE)=0,"",VLOOKUP($A36,'Annex 2 Designated EHV charges'!$A:$P,12,FALSE)),"")</f>
        <v/>
      </c>
    </row>
    <row r="37" spans="1:8" x14ac:dyDescent="0.2">
      <c r="A37" s="90" t="str">
        <f t="array" ref="A37">IFERROR(INDEX('Annex 2 Designated EHV charges'!$A$11:$A$58, MATCH(0, IF(ISBLANK('Annex 2 Designated EHV charges'!$A$11:$A$58),1, COUNTIF(A$4:$A36, 'Annex 2 Designated EHV charges'!$A$11:$A$58)), 0)),"")</f>
        <v/>
      </c>
      <c r="B37" s="90" t="str">
        <f>IF($A37="","",VLOOKUP($A37,'Annex 2 Designated EHV charges'!$A:$O,2,0))</f>
        <v/>
      </c>
      <c r="C37" s="91" t="str">
        <f>IF($A37="","",VLOOKUP($A37,'Annex 2 Designated EHV charges'!$A:$O,3,0))</f>
        <v/>
      </c>
      <c r="D37" s="90" t="str">
        <f>IF($A37="","",VLOOKUP($A37,'Annex 2 Designated EHV charges'!$A:$O,7,0))</f>
        <v/>
      </c>
      <c r="E37" s="94" t="str">
        <f>IFERROR(IF(VLOOKUP($A37,'Annex 2 Designated EHV charges'!$A:$P,9,FALSE)=0,"",VLOOKUP($A37,'Annex 2 Designated EHV charges'!$A:$P,9,FALSE)),"")</f>
        <v/>
      </c>
      <c r="F37" s="196" t="str">
        <f>IFERROR(IF(VLOOKUP($A37,'Annex 2 Designated EHV charges'!$A:$P,10,FALSE)=0,"",VLOOKUP($A37,'Annex 2 Designated EHV charges'!$A:$P,10,FALSE)),"")</f>
        <v/>
      </c>
      <c r="G37" s="95" t="str">
        <f>IFERROR(IF(VLOOKUP($A37,'Annex 2 Designated EHV charges'!$A:$P,11,FALSE)=0,"",VLOOKUP($A37,'Annex 2 Designated EHV charges'!$A:$P,11,FALSE)),"")</f>
        <v/>
      </c>
      <c r="H37" s="95" t="str">
        <f>IFERROR(IF(VLOOKUP($A37,'Annex 2 Designated EHV charges'!$A:$P,12,FALSE)=0,"",VLOOKUP($A37,'Annex 2 Designated EHV charges'!$A:$P,12,FALSE)),"")</f>
        <v/>
      </c>
    </row>
    <row r="38" spans="1:8" x14ac:dyDescent="0.2">
      <c r="A38" s="90" t="str">
        <f t="array" ref="A38">IFERROR(INDEX('Annex 2 Designated EHV charges'!$A$11:$A$58, MATCH(0, IF(ISBLANK('Annex 2 Designated EHV charges'!$A$11:$A$58),1, COUNTIF(A$4:$A37, 'Annex 2 Designated EHV charges'!$A$11:$A$58)), 0)),"")</f>
        <v/>
      </c>
      <c r="B38" s="90" t="str">
        <f>IF($A38="","",VLOOKUP($A38,'Annex 2 Designated EHV charges'!$A:$O,2,0))</f>
        <v/>
      </c>
      <c r="C38" s="91" t="str">
        <f>IF($A38="","",VLOOKUP($A38,'Annex 2 Designated EHV charges'!$A:$O,3,0))</f>
        <v/>
      </c>
      <c r="D38" s="90" t="str">
        <f>IF($A38="","",VLOOKUP($A38,'Annex 2 Designated EHV charges'!$A:$O,7,0))</f>
        <v/>
      </c>
      <c r="E38" s="94" t="str">
        <f>IFERROR(IF(VLOOKUP($A38,'Annex 2 Designated EHV charges'!$A:$P,9,FALSE)=0,"",VLOOKUP($A38,'Annex 2 Designated EHV charges'!$A:$P,9,FALSE)),"")</f>
        <v/>
      </c>
      <c r="F38" s="196" t="str">
        <f>IFERROR(IF(VLOOKUP($A38,'Annex 2 Designated EHV charges'!$A:$P,10,FALSE)=0,"",VLOOKUP($A38,'Annex 2 Designated EHV charges'!$A:$P,10,FALSE)),"")</f>
        <v/>
      </c>
      <c r="G38" s="95" t="str">
        <f>IFERROR(IF(VLOOKUP($A38,'Annex 2 Designated EHV charges'!$A:$P,11,FALSE)=0,"",VLOOKUP($A38,'Annex 2 Designated EHV charges'!$A:$P,11,FALSE)),"")</f>
        <v/>
      </c>
      <c r="H38" s="95" t="str">
        <f>IFERROR(IF(VLOOKUP($A38,'Annex 2 Designated EHV charges'!$A:$P,12,FALSE)=0,"",VLOOKUP($A38,'Annex 2 Designated EHV charges'!$A:$P,12,FALSE)),"")</f>
        <v/>
      </c>
    </row>
    <row r="39" spans="1:8" x14ac:dyDescent="0.2">
      <c r="A39" s="90" t="str">
        <f t="array" ref="A39">IFERROR(INDEX('Annex 2 Designated EHV charges'!$A$11:$A$58, MATCH(0, IF(ISBLANK('Annex 2 Designated EHV charges'!$A$11:$A$58),1, COUNTIF(A$4:$A38, 'Annex 2 Designated EHV charges'!$A$11:$A$58)), 0)),"")</f>
        <v/>
      </c>
      <c r="B39" s="90" t="str">
        <f>IF($A39="","",VLOOKUP($A39,'Annex 2 Designated EHV charges'!$A:$O,2,0))</f>
        <v/>
      </c>
      <c r="C39" s="91" t="str">
        <f>IF($A39="","",VLOOKUP($A39,'Annex 2 Designated EHV charges'!$A:$O,3,0))</f>
        <v/>
      </c>
      <c r="D39" s="90" t="str">
        <f>IF($A39="","",VLOOKUP($A39,'Annex 2 Designated EHV charges'!$A:$O,7,0))</f>
        <v/>
      </c>
      <c r="E39" s="94" t="str">
        <f>IFERROR(IF(VLOOKUP($A39,'Annex 2 Designated EHV charges'!$A:$P,9,FALSE)=0,"",VLOOKUP($A39,'Annex 2 Designated EHV charges'!$A:$P,9,FALSE)),"")</f>
        <v/>
      </c>
      <c r="F39" s="196" t="str">
        <f>IFERROR(IF(VLOOKUP($A39,'Annex 2 Designated EHV charges'!$A:$P,10,FALSE)=0,"",VLOOKUP($A39,'Annex 2 Designated EHV charges'!$A:$P,10,FALSE)),"")</f>
        <v/>
      </c>
      <c r="G39" s="95" t="str">
        <f>IFERROR(IF(VLOOKUP($A39,'Annex 2 Designated EHV charges'!$A:$P,11,FALSE)=0,"",VLOOKUP($A39,'Annex 2 Designated EHV charges'!$A:$P,11,FALSE)),"")</f>
        <v/>
      </c>
      <c r="H39" s="95" t="str">
        <f>IFERROR(IF(VLOOKUP($A39,'Annex 2 Designated EHV charges'!$A:$P,12,FALSE)=0,"",VLOOKUP($A39,'Annex 2 Designated EHV charges'!$A:$P,12,FALSE)),"")</f>
        <v/>
      </c>
    </row>
    <row r="40" spans="1:8" x14ac:dyDescent="0.2">
      <c r="A40" s="90" t="str">
        <f t="array" ref="A40">IFERROR(INDEX('Annex 2 Designated EHV charges'!$A$11:$A$58, MATCH(0, IF(ISBLANK('Annex 2 Designated EHV charges'!$A$11:$A$58),1, COUNTIF(A$4:$A39, 'Annex 2 Designated EHV charges'!$A$11:$A$58)), 0)),"")</f>
        <v/>
      </c>
      <c r="B40" s="90" t="str">
        <f>IF($A40="","",VLOOKUP($A40,'Annex 2 Designated EHV charges'!$A:$O,2,0))</f>
        <v/>
      </c>
      <c r="C40" s="91" t="str">
        <f>IF($A40="","",VLOOKUP($A40,'Annex 2 Designated EHV charges'!$A:$O,3,0))</f>
        <v/>
      </c>
      <c r="D40" s="90" t="str">
        <f>IF($A40="","",VLOOKUP($A40,'Annex 2 Designated EHV charges'!$A:$O,7,0))</f>
        <v/>
      </c>
      <c r="E40" s="94" t="str">
        <f>IFERROR(IF(VLOOKUP($A40,'Annex 2 Designated EHV charges'!$A:$P,9,FALSE)=0,"",VLOOKUP($A40,'Annex 2 Designated EHV charges'!$A:$P,9,FALSE)),"")</f>
        <v/>
      </c>
      <c r="F40" s="196" t="str">
        <f>IFERROR(IF(VLOOKUP($A40,'Annex 2 Designated EHV charges'!$A:$P,10,FALSE)=0,"",VLOOKUP($A40,'Annex 2 Designated EHV charges'!$A:$P,10,FALSE)),"")</f>
        <v/>
      </c>
      <c r="G40" s="95" t="str">
        <f>IFERROR(IF(VLOOKUP($A40,'Annex 2 Designated EHV charges'!$A:$P,11,FALSE)=0,"",VLOOKUP($A40,'Annex 2 Designated EHV charges'!$A:$P,11,FALSE)),"")</f>
        <v/>
      </c>
      <c r="H40" s="95" t="str">
        <f>IFERROR(IF(VLOOKUP($A40,'Annex 2 Designated EHV charges'!$A:$P,12,FALSE)=0,"",VLOOKUP($A40,'Annex 2 Designated EHV charges'!$A:$P,12,FALSE)),"")</f>
        <v/>
      </c>
    </row>
    <row r="41" spans="1:8" x14ac:dyDescent="0.2">
      <c r="A41" s="90" t="str">
        <f t="array" ref="A41">IFERROR(INDEX('Annex 2 Designated EHV charges'!$A$11:$A$58, MATCH(0, IF(ISBLANK('Annex 2 Designated EHV charges'!$A$11:$A$58),1, COUNTIF(A$4:$A40, 'Annex 2 Designated EHV charges'!$A$11:$A$58)), 0)),"")</f>
        <v/>
      </c>
      <c r="B41" s="90" t="str">
        <f>IF($A41="","",VLOOKUP($A41,'Annex 2 Designated EHV charges'!$A:$O,2,0))</f>
        <v/>
      </c>
      <c r="C41" s="91" t="str">
        <f>IF($A41="","",VLOOKUP($A41,'Annex 2 Designated EHV charges'!$A:$O,3,0))</f>
        <v/>
      </c>
      <c r="D41" s="90" t="str">
        <f>IF($A41="","",VLOOKUP($A41,'Annex 2 Designated EHV charges'!$A:$O,7,0))</f>
        <v/>
      </c>
      <c r="E41" s="94" t="str">
        <f>IFERROR(IF(VLOOKUP($A41,'Annex 2 Designated EHV charges'!$A:$P,9,FALSE)=0,"",VLOOKUP($A41,'Annex 2 Designated EHV charges'!$A:$P,9,FALSE)),"")</f>
        <v/>
      </c>
      <c r="F41" s="196" t="str">
        <f>IFERROR(IF(VLOOKUP($A41,'Annex 2 Designated EHV charges'!$A:$P,10,FALSE)=0,"",VLOOKUP($A41,'Annex 2 Designated EHV charges'!$A:$P,10,FALSE)),"")</f>
        <v/>
      </c>
      <c r="G41" s="95" t="str">
        <f>IFERROR(IF(VLOOKUP($A41,'Annex 2 Designated EHV charges'!$A:$P,11,FALSE)=0,"",VLOOKUP($A41,'Annex 2 Designated EHV charges'!$A:$P,11,FALSE)),"")</f>
        <v/>
      </c>
      <c r="H41" s="95" t="str">
        <f>IFERROR(IF(VLOOKUP($A41,'Annex 2 Designated EHV charges'!$A:$P,12,FALSE)=0,"",VLOOKUP($A41,'Annex 2 Designated EHV charges'!$A:$P,12,FALSE)),"")</f>
        <v/>
      </c>
    </row>
    <row r="42" spans="1:8" x14ac:dyDescent="0.2">
      <c r="A42" s="90" t="str">
        <f t="array" ref="A42">IFERROR(INDEX('Annex 2 Designated EHV charges'!$A$11:$A$58, MATCH(0, IF(ISBLANK('Annex 2 Designated EHV charges'!$A$11:$A$58),1, COUNTIF(A$4:$A41, 'Annex 2 Designated EHV charges'!$A$11:$A$58)), 0)),"")</f>
        <v/>
      </c>
      <c r="B42" s="90" t="str">
        <f>IF($A42="","",VLOOKUP($A42,'Annex 2 Designated EHV charges'!$A:$O,2,0))</f>
        <v/>
      </c>
      <c r="C42" s="91" t="str">
        <f>IF($A42="","",VLOOKUP($A42,'Annex 2 Designated EHV charges'!$A:$O,3,0))</f>
        <v/>
      </c>
      <c r="D42" s="90" t="str">
        <f>IF($A42="","",VLOOKUP($A42,'Annex 2 Designated EHV charges'!$A:$O,7,0))</f>
        <v/>
      </c>
      <c r="E42" s="94" t="str">
        <f>IFERROR(IF(VLOOKUP($A42,'Annex 2 Designated EHV charges'!$A:$P,9,FALSE)=0,"",VLOOKUP($A42,'Annex 2 Designated EHV charges'!$A:$P,9,FALSE)),"")</f>
        <v/>
      </c>
      <c r="F42" s="196" t="str">
        <f>IFERROR(IF(VLOOKUP($A42,'Annex 2 Designated EHV charges'!$A:$P,10,FALSE)=0,"",VLOOKUP($A42,'Annex 2 Designated EHV charges'!$A:$P,10,FALSE)),"")</f>
        <v/>
      </c>
      <c r="G42" s="95" t="str">
        <f>IFERROR(IF(VLOOKUP($A42,'Annex 2 Designated EHV charges'!$A:$P,11,FALSE)=0,"",VLOOKUP($A42,'Annex 2 Designated EHV charges'!$A:$P,11,FALSE)),"")</f>
        <v/>
      </c>
      <c r="H42" s="95" t="str">
        <f>IFERROR(IF(VLOOKUP($A42,'Annex 2 Designated EHV charges'!$A:$P,12,FALSE)=0,"",VLOOKUP($A42,'Annex 2 Designated EHV charges'!$A:$P,12,FALSE)),"")</f>
        <v/>
      </c>
    </row>
    <row r="43" spans="1:8" ht="25.5" x14ac:dyDescent="0.2">
      <c r="A43" s="90" t="str">
        <f t="array" ref="A43">IFERROR(INDEX('Annex 2 Designated EHV charges'!$A$11:$A$58, MATCH(0, IF(ISBLANK('Annex 2 Designated EHV charges'!$A$11:$A$58),1, COUNTIF(A$4:$A42, 'Annex 2 Designated EHV charges'!$A$11:$A$58)), 0)),"")</f>
        <v/>
      </c>
      <c r="B43" s="90" t="str">
        <f>IF($A43="","",VLOOKUP($A43,'Annex 2 Designated EHV charges'!$A:$O,2,0))</f>
        <v/>
      </c>
      <c r="C43" s="91" t="str">
        <f>IF($A43="","",VLOOKUP($A43,'Annex 2 Designated EHV charges'!$A:$O,3,0))</f>
        <v/>
      </c>
      <c r="D43" s="90" t="str">
        <f>IF($A43="","",VLOOKUP($A43,'Annex 2 Designated EHV charges'!$A:$O,7,0))</f>
        <v/>
      </c>
      <c r="E43" s="94" t="str">
        <f>IFERROR(IF(VLOOKUP($A43,'Annex 2 Designated EHV charges'!$A:$P,9,FALSE)=0,"",VLOOKUP($A43,'Annex 2 Designated EHV charges'!$A:$P,9,FALSE)),"")</f>
        <v/>
      </c>
      <c r="F43" s="196" t="str">
        <f>IFERROR(IF(VLOOKUP($A43,'Annex 2 Designated EHV charges'!$A:$P,10,FALSE)=0,"",VLOOKUP($A43,'Annex 2 Designated EHV charges'!$A:$P,10,FALSE)),"")</f>
        <v/>
      </c>
      <c r="G43" s="95" t="str">
        <f>IFERROR(IF(VLOOKUP($A43,'Annex 2 Designated EHV charges'!$A:$P,11,FALSE)=0,"",VLOOKUP($A43,'Annex 2 Designated EHV charges'!$A:$P,11,FALSE)),"")</f>
        <v/>
      </c>
      <c r="H43" s="95" t="str">
        <f>IFERROR(IF(VLOOKUP($A43,'Annex 2 Designated EHV charges'!$A:$P,12,FALSE)=0,"",VLOOKUP($A43,'Annex 2 Designated EHV charges'!$A:$P,12,FALSE)),"")</f>
        <v/>
      </c>
    </row>
    <row r="44" spans="1:8" ht="51" x14ac:dyDescent="0.2">
      <c r="A44" s="90" t="str">
        <f t="array" ref="A44">IFERROR(INDEX('Annex 2 Designated EHV charges'!$A$11:$A$58, MATCH(0, IF(ISBLANK('Annex 2 Designated EHV charges'!$A$11:$A$58),1, COUNTIF(A$4:$A43, 'Annex 2 Designated EHV charges'!$A$11:$A$58)), 0)),"")</f>
        <v/>
      </c>
      <c r="B44" s="90" t="str">
        <f>IF($A44="","",VLOOKUP($A44,'Annex 2 Designated EHV charges'!$A:$O,2,0))</f>
        <v/>
      </c>
      <c r="C44" s="91" t="str">
        <f>IF($A44="","",VLOOKUP($A44,'Annex 2 Designated EHV charges'!$A:$O,3,0))</f>
        <v/>
      </c>
      <c r="D44" s="90" t="str">
        <f>IF($A44="","",VLOOKUP($A44,'Annex 2 Designated EHV charges'!$A:$O,7,0))</f>
        <v/>
      </c>
      <c r="E44" s="94" t="str">
        <f>IFERROR(IF(VLOOKUP($A44,'Annex 2 Designated EHV charges'!$A:$P,9,FALSE)=0,"",VLOOKUP($A44,'Annex 2 Designated EHV charges'!$A:$P,9,FALSE)),"")</f>
        <v/>
      </c>
      <c r="F44" s="196" t="str">
        <f>IFERROR(IF(VLOOKUP($A44,'Annex 2 Designated EHV charges'!$A:$P,10,FALSE)=0,"",VLOOKUP($A44,'Annex 2 Designated EHV charges'!$A:$P,10,FALSE)),"")</f>
        <v/>
      </c>
      <c r="G44" s="95" t="str">
        <f>IFERROR(IF(VLOOKUP($A44,'Annex 2 Designated EHV charges'!$A:$P,11,FALSE)=0,"",VLOOKUP($A44,'Annex 2 Designated EHV charges'!$A:$P,11,FALSE)),"")</f>
        <v/>
      </c>
      <c r="H44" s="95" t="str">
        <f>IFERROR(IF(VLOOKUP($A44,'Annex 2 Designated EHV charges'!$A:$P,12,FALSE)=0,"",VLOOKUP($A44,'Annex 2 Designated EHV charges'!$A:$P,12,FALSE)),"")</f>
        <v/>
      </c>
    </row>
    <row r="45" spans="1:8" ht="25.5" x14ac:dyDescent="0.2">
      <c r="A45" s="90" t="str">
        <f t="array" ref="A45">IFERROR(INDEX('Annex 2 Designated EHV charges'!$A$11:$A$58, MATCH(0, IF(ISBLANK('Annex 2 Designated EHV charges'!$A$11:$A$58),1, COUNTIF(A$4:$A44, 'Annex 2 Designated EHV charges'!$A$11:$A$58)), 0)),"")</f>
        <v/>
      </c>
      <c r="B45" s="90" t="str">
        <f>IF($A45="","",VLOOKUP($A45,'Annex 2 Designated EHV charges'!$A:$O,2,0))</f>
        <v/>
      </c>
      <c r="C45" s="91" t="str">
        <f>IF($A45="","",VLOOKUP($A45,'Annex 2 Designated EHV charges'!$A:$O,3,0))</f>
        <v/>
      </c>
      <c r="D45" s="90" t="str">
        <f>IF($A45="","",VLOOKUP($A45,'Annex 2 Designated EHV charges'!$A:$O,7,0))</f>
        <v/>
      </c>
      <c r="E45" s="94" t="str">
        <f>IFERROR(IF(VLOOKUP($A45,'Annex 2 Designated EHV charges'!$A:$P,9,FALSE)=0,"",VLOOKUP($A45,'Annex 2 Designated EHV charges'!$A:$P,9,FALSE)),"")</f>
        <v/>
      </c>
      <c r="F45" s="196" t="str">
        <f>IFERROR(IF(VLOOKUP($A45,'Annex 2 Designated EHV charges'!$A:$P,10,FALSE)=0,"",VLOOKUP($A45,'Annex 2 Designated EHV charges'!$A:$P,10,FALSE)),"")</f>
        <v/>
      </c>
      <c r="G45" s="95" t="str">
        <f>IFERROR(IF(VLOOKUP($A45,'Annex 2 Designated EHV charges'!$A:$P,11,FALSE)=0,"",VLOOKUP($A45,'Annex 2 Designated EHV charges'!$A:$P,11,FALSE)),"")</f>
        <v/>
      </c>
      <c r="H45" s="95" t="str">
        <f>IFERROR(IF(VLOOKUP($A45,'Annex 2 Designated EHV charges'!$A:$P,12,FALSE)=0,"",VLOOKUP($A45,'Annex 2 Designated EHV charges'!$A:$P,12,FALSE)),"")</f>
        <v/>
      </c>
    </row>
    <row r="46" spans="1:8" ht="51" x14ac:dyDescent="0.2">
      <c r="A46" s="90" t="str">
        <f t="array" ref="A46">IFERROR(INDEX('Annex 2 Designated EHV charges'!$A$11:$A$58, MATCH(0, IF(ISBLANK('Annex 2 Designated EHV charges'!$A$11:$A$58),1, COUNTIF(A$4:$A45, 'Annex 2 Designated EHV charges'!$A$11:$A$58)), 0)),"")</f>
        <v/>
      </c>
      <c r="B46" s="90" t="str">
        <f>IF($A46="","",VLOOKUP($A46,'Annex 2 Designated EHV charges'!$A:$O,2,0))</f>
        <v/>
      </c>
      <c r="C46" s="91" t="str">
        <f>IF($A46="","",VLOOKUP($A46,'Annex 2 Designated EHV charges'!$A:$O,3,0))</f>
        <v/>
      </c>
      <c r="D46" s="90" t="str">
        <f>IF($A46="","",VLOOKUP($A46,'Annex 2 Designated EHV charges'!$A:$O,7,0))</f>
        <v/>
      </c>
      <c r="E46" s="94" t="str">
        <f>IFERROR(IF(VLOOKUP($A46,'Annex 2 Designated EHV charges'!$A:$P,9,FALSE)=0,"",VLOOKUP($A46,'Annex 2 Designated EHV charges'!$A:$P,9,FALSE)),"")</f>
        <v/>
      </c>
      <c r="F46" s="196" t="str">
        <f>IFERROR(IF(VLOOKUP($A46,'Annex 2 Designated EHV charges'!$A:$P,10,FALSE)=0,"",VLOOKUP($A46,'Annex 2 Designated EHV charges'!$A:$P,10,FALSE)),"")</f>
        <v/>
      </c>
      <c r="G46" s="95" t="str">
        <f>IFERROR(IF(VLOOKUP($A46,'Annex 2 Designated EHV charges'!$A:$P,11,FALSE)=0,"",VLOOKUP($A46,'Annex 2 Designated EHV charges'!$A:$P,11,FALSE)),"")</f>
        <v/>
      </c>
      <c r="H46" s="95" t="str">
        <f>IFERROR(IF(VLOOKUP($A46,'Annex 2 Designated EHV charges'!$A:$P,12,FALSE)=0,"",VLOOKUP($A46,'Annex 2 Designated EHV charges'!$A:$P,12,FALSE)),"")</f>
        <v/>
      </c>
    </row>
    <row r="47" spans="1:8" ht="25.5" x14ac:dyDescent="0.2">
      <c r="A47" s="90" t="str">
        <f t="array" ref="A47">IFERROR(INDEX('Annex 2 Designated EHV charges'!$A$11:$A$58, MATCH(0, IF(ISBLANK('Annex 2 Designated EHV charges'!$A$11:$A$58),1, COUNTIF(A$4:$A46, 'Annex 2 Designated EHV charges'!$A$11:$A$58)), 0)),"")</f>
        <v/>
      </c>
      <c r="B47" s="90" t="str">
        <f>IF($A47="","",VLOOKUP($A47,'Annex 2 Designated EHV charges'!$A:$O,2,0))</f>
        <v/>
      </c>
      <c r="C47" s="91" t="str">
        <f>IF($A47="","",VLOOKUP($A47,'Annex 2 Designated EHV charges'!$A:$O,3,0))</f>
        <v/>
      </c>
      <c r="D47" s="90" t="str">
        <f>IF($A47="","",VLOOKUP($A47,'Annex 2 Designated EHV charges'!$A:$O,7,0))</f>
        <v/>
      </c>
      <c r="E47" s="94" t="str">
        <f>IFERROR(IF(VLOOKUP($A47,'Annex 2 Designated EHV charges'!$A:$P,9,FALSE)=0,"",VLOOKUP($A47,'Annex 2 Designated EHV charges'!$A:$P,9,FALSE)),"")</f>
        <v/>
      </c>
      <c r="F47" s="196" t="str">
        <f>IFERROR(IF(VLOOKUP($A47,'Annex 2 Designated EHV charges'!$A:$P,10,FALSE)=0,"",VLOOKUP($A47,'Annex 2 Designated EHV charges'!$A:$P,10,FALSE)),"")</f>
        <v/>
      </c>
      <c r="G47" s="95" t="str">
        <f>IFERROR(IF(VLOOKUP($A47,'Annex 2 Designated EHV charges'!$A:$P,11,FALSE)=0,"",VLOOKUP($A47,'Annex 2 Designated EHV charges'!$A:$P,11,FALSE)),"")</f>
        <v/>
      </c>
      <c r="H47" s="95" t="str">
        <f>IFERROR(IF(VLOOKUP($A47,'Annex 2 Designated EHV charges'!$A:$P,12,FALSE)=0,"",VLOOKUP($A47,'Annex 2 Designated EHV charges'!$A:$P,12,FALSE)),"")</f>
        <v/>
      </c>
    </row>
    <row r="48" spans="1:8" x14ac:dyDescent="0.2">
      <c r="A48" s="90" t="str">
        <f t="array" ref="A48">IFERROR(INDEX('Annex 2 Designated EHV charges'!$A$11:$A$58, MATCH(0, IF(ISBLANK('Annex 2 Designated EHV charges'!$A$11:$A$58),1, COUNTIF(A$4:$A47, 'Annex 2 Designated EHV charges'!$A$11:$A$58)), 0)),"")</f>
        <v/>
      </c>
      <c r="B48" s="90" t="str">
        <f>IF($A48="","",VLOOKUP($A48,'Annex 2 Designated EHV charges'!$A:$O,2,0))</f>
        <v/>
      </c>
      <c r="C48" s="91" t="str">
        <f>IF($A48="","",VLOOKUP($A48,'Annex 2 Designated EHV charges'!$A:$O,3,0))</f>
        <v/>
      </c>
      <c r="D48" s="90" t="str">
        <f>IF($A48="","",VLOOKUP($A48,'Annex 2 Designated EHV charges'!$A:$O,7,0))</f>
        <v/>
      </c>
      <c r="E48" s="94" t="str">
        <f>IFERROR(IF(VLOOKUP($A48,'Annex 2 Designated EHV charges'!$A:$P,9,FALSE)=0,"",VLOOKUP($A48,'Annex 2 Designated EHV charges'!$A:$P,9,FALSE)),"")</f>
        <v/>
      </c>
      <c r="F48" s="196" t="str">
        <f>IFERROR(IF(VLOOKUP($A48,'Annex 2 Designated EHV charges'!$A:$P,10,FALSE)=0,"",VLOOKUP($A48,'Annex 2 Designated EHV charges'!$A:$P,10,FALSE)),"")</f>
        <v/>
      </c>
      <c r="G48" s="95" t="str">
        <f>IFERROR(IF(VLOOKUP($A48,'Annex 2 Designated EHV charges'!$A:$P,11,FALSE)=0,"",VLOOKUP($A48,'Annex 2 Designated EHV charges'!$A:$P,11,FALSE)),"")</f>
        <v/>
      </c>
      <c r="H48" s="95" t="str">
        <f>IFERROR(IF(VLOOKUP($A48,'Annex 2 Designated EHV charges'!$A:$P,12,FALSE)=0,"",VLOOKUP($A48,'Annex 2 Designated EHV charges'!$A:$P,12,FALSE)),"")</f>
        <v/>
      </c>
    </row>
    <row r="49" spans="1:8" x14ac:dyDescent="0.2">
      <c r="A49" s="90" t="str">
        <f t="array" ref="A49">IFERROR(INDEX('Annex 2 Designated EHV charges'!$A$11:$A$58, MATCH(0, IF(ISBLANK('Annex 2 Designated EHV charges'!$A$11:$A$58),1, COUNTIF(A$4:$A48, 'Annex 2 Designated EHV charges'!$A$11:$A$58)), 0)),"")</f>
        <v/>
      </c>
      <c r="B49" s="90" t="str">
        <f>IF($A49="","",VLOOKUP($A49,'Annex 2 Designated EHV charges'!$A:$O,2,0))</f>
        <v/>
      </c>
      <c r="C49" s="91" t="str">
        <f>IF($A49="","",VLOOKUP($A49,'Annex 2 Designated EHV charges'!$A:$O,3,0))</f>
        <v/>
      </c>
      <c r="D49" s="90" t="str">
        <f>IF($A49="","",VLOOKUP($A49,'Annex 2 Designated EHV charges'!$A:$O,7,0))</f>
        <v/>
      </c>
      <c r="E49" s="94" t="str">
        <f>IFERROR(IF(VLOOKUP($A49,'Annex 2 Designated EHV charges'!$A:$P,9,FALSE)=0,"",VLOOKUP($A49,'Annex 2 Designated EHV charges'!$A:$P,9,FALSE)),"")</f>
        <v/>
      </c>
      <c r="F49" s="196" t="str">
        <f>IFERROR(IF(VLOOKUP($A49,'Annex 2 Designated EHV charges'!$A:$P,10,FALSE)=0,"",VLOOKUP($A49,'Annex 2 Designated EHV charges'!$A:$P,10,FALSE)),"")</f>
        <v/>
      </c>
      <c r="G49" s="95" t="str">
        <f>IFERROR(IF(VLOOKUP($A49,'Annex 2 Designated EHV charges'!$A:$P,11,FALSE)=0,"",VLOOKUP($A49,'Annex 2 Designated EHV charges'!$A:$P,11,FALSE)),"")</f>
        <v/>
      </c>
      <c r="H49" s="95" t="str">
        <f>IFERROR(IF(VLOOKUP($A49,'Annex 2 Designated EHV charges'!$A:$P,12,FALSE)=0,"",VLOOKUP($A49,'Annex 2 Designated EHV charges'!$A:$P,12,FALSE)),"")</f>
        <v/>
      </c>
    </row>
    <row r="50" spans="1:8" x14ac:dyDescent="0.2">
      <c r="A50" s="90" t="str">
        <f t="array" ref="A50">IFERROR(INDEX('Annex 2 Designated EHV charges'!$A$11:$A$58, MATCH(0, IF(ISBLANK('Annex 2 Designated EHV charges'!$A$11:$A$58),1, COUNTIF(A$4:$A49, 'Annex 2 Designated EHV charges'!$A$11:$A$58)), 0)),"")</f>
        <v/>
      </c>
      <c r="B50" s="90" t="str">
        <f>IF($A50="","",VLOOKUP($A50,'Annex 2 Designated EHV charges'!$A:$O,2,0))</f>
        <v/>
      </c>
      <c r="C50" s="91" t="str">
        <f>IF($A50="","",VLOOKUP($A50,'Annex 2 Designated EHV charges'!$A:$O,3,0))</f>
        <v/>
      </c>
      <c r="D50" s="90" t="str">
        <f>IF($A50="","",VLOOKUP($A50,'Annex 2 Designated EHV charges'!$A:$O,7,0))</f>
        <v/>
      </c>
      <c r="E50" s="94" t="str">
        <f>IFERROR(IF(VLOOKUP($A50,'Annex 2 Designated EHV charges'!$A:$P,9,FALSE)=0,"",VLOOKUP($A50,'Annex 2 Designated EHV charges'!$A:$P,9,FALSE)),"")</f>
        <v/>
      </c>
      <c r="F50" s="196" t="str">
        <f>IFERROR(IF(VLOOKUP($A50,'Annex 2 Designated EHV charges'!$A:$P,10,FALSE)=0,"",VLOOKUP($A50,'Annex 2 Designated EHV charges'!$A:$P,10,FALSE)),"")</f>
        <v/>
      </c>
      <c r="G50" s="95" t="str">
        <f>IFERROR(IF(VLOOKUP($A50,'Annex 2 Designated EHV charges'!$A:$P,11,FALSE)=0,"",VLOOKUP($A50,'Annex 2 Designated EHV charges'!$A:$P,11,FALSE)),"")</f>
        <v/>
      </c>
      <c r="H50" s="95" t="str">
        <f>IFERROR(IF(VLOOKUP($A50,'Annex 2 Designated EHV charges'!$A:$P,12,FALSE)=0,"",VLOOKUP($A50,'Annex 2 Designated EHV charges'!$A:$P,12,FALSE)),"")</f>
        <v/>
      </c>
    </row>
    <row r="51" spans="1:8" x14ac:dyDescent="0.2">
      <c r="A51" s="90" t="str">
        <f t="array" ref="A51">IFERROR(INDEX('Annex 2 Designated EHV charges'!$A$11:$A$58, MATCH(0, IF(ISBLANK('Annex 2 Designated EHV charges'!$A$11:$A$58),1, COUNTIF(A$4:$A50, 'Annex 2 Designated EHV charges'!$A$11:$A$58)), 0)),"")</f>
        <v/>
      </c>
      <c r="B51" s="90" t="str">
        <f>IF($A51="","",VLOOKUP($A51,'Annex 2 Designated EHV charges'!$A:$O,2,0))</f>
        <v/>
      </c>
      <c r="C51" s="91" t="str">
        <f>IF($A51="","",VLOOKUP($A51,'Annex 2 Designated EHV charges'!$A:$O,3,0))</f>
        <v/>
      </c>
      <c r="D51" s="90" t="str">
        <f>IF($A51="","",VLOOKUP($A51,'Annex 2 Designated EHV charges'!$A:$O,7,0))</f>
        <v/>
      </c>
      <c r="E51" s="94" t="str">
        <f>IFERROR(IF(VLOOKUP($A51,'Annex 2 Designated EHV charges'!$A:$P,9,FALSE)=0,"",VLOOKUP($A51,'Annex 2 Designated EHV charges'!$A:$P,9,FALSE)),"")</f>
        <v/>
      </c>
      <c r="F51" s="196" t="str">
        <f>IFERROR(IF(VLOOKUP($A51,'Annex 2 Designated EHV charges'!$A:$P,10,FALSE)=0,"",VLOOKUP($A51,'Annex 2 Designated EHV charges'!$A:$P,10,FALSE)),"")</f>
        <v/>
      </c>
      <c r="G51" s="95" t="str">
        <f>IFERROR(IF(VLOOKUP($A51,'Annex 2 Designated EHV charges'!$A:$P,11,FALSE)=0,"",VLOOKUP($A51,'Annex 2 Designated EHV charges'!$A:$P,11,FALSE)),"")</f>
        <v/>
      </c>
      <c r="H51" s="95" t="str">
        <f>IFERROR(IF(VLOOKUP($A51,'Annex 2 Designated EHV charges'!$A:$P,12,FALSE)=0,"",VLOOKUP($A51,'Annex 2 Designated EHV charges'!$A:$P,12,FALSE)),"")</f>
        <v/>
      </c>
    </row>
    <row r="52" spans="1:8" x14ac:dyDescent="0.2">
      <c r="A52" s="49" t="str">
        <f t="array" ref="A52">IFERROR(INDEX('Annex 2 Designated EHV charges'!$A$11:$A$58, MATCH(0, IF(ISBLANK('Annex 2 Designated EHV charges'!$A$11:$A$58),1, COUNTIF(A$4:$A51, 'Annex 2 Designated EHV charges'!$A$11:$A$58)), 0)),"")</f>
        <v/>
      </c>
      <c r="B52" s="49" t="str">
        <f>IF($A52="","",VLOOKUP($A52,'Annex 2 Designated EHV charges'!$A:$O,2,0))</f>
        <v/>
      </c>
      <c r="C52" s="57" t="str">
        <f>IF($A52="","",VLOOKUP($A52,'Annex 2 Designated EHV charges'!$A:$O,3,0))</f>
        <v/>
      </c>
      <c r="D52" s="57" t="str">
        <f>IF($A52="","",VLOOKUP($A52,'Annex 2 Designated EHV charges'!$A:$O,7,0))</f>
        <v/>
      </c>
      <c r="E52" s="58" t="str">
        <f>IFERROR(IF(VLOOKUP($A52,'Annex 2 Designated EHV charges'!$A:$P,9,FALSE)=0,"",VLOOKUP($A52,'Annex 2 Designated EHV charges'!$A:$P,9,FALSE)),"")</f>
        <v/>
      </c>
      <c r="F52" s="197" t="str">
        <f>IFERROR(IF(VLOOKUP($A52,'Annex 2 Designated EHV charges'!$A:$P,10,FALSE)=0,"",VLOOKUP($A52,'Annex 2 Designated EHV charges'!$A:$P,10,FALSE)),"")</f>
        <v/>
      </c>
      <c r="G52" s="59" t="str">
        <f>IFERROR(IF(VLOOKUP($A52,'Annex 2 Designated EHV charges'!$A:$P,11,FALSE)=0,"",VLOOKUP($A52,'Annex 2 Designated EHV charges'!$A:$P,11,FALSE)),"")</f>
        <v/>
      </c>
      <c r="H52" s="49" t="str">
        <f>IFERROR(IF(VLOOKUP($A52,'Annex 2 Designated EHV charges'!$A:$P,12,FALSE)=0,"",VLOOKUP($A52,'Annex 2 Designated EHV charges'!$A:$P,12,FALSE)),"")</f>
        <v/>
      </c>
    </row>
    <row r="53" spans="1:8" x14ac:dyDescent="0.2">
      <c r="A53" s="49" t="str">
        <f t="array" ref="A53">IFERROR(INDEX('Annex 2 Designated EHV charges'!$A$11:$A$58, MATCH(0, IF(ISBLANK('Annex 2 Designated EHV charges'!$A$11:$A$58),1, COUNTIF(A$4:$A52, 'Annex 2 Designated EHV charges'!$A$11:$A$58)), 0)),"")</f>
        <v/>
      </c>
      <c r="B53" s="49" t="str">
        <f>IF($A53="","",VLOOKUP($A53,'Annex 2 Designated EHV charges'!$A:$O,2,0))</f>
        <v/>
      </c>
      <c r="C53" s="57" t="str">
        <f>IF($A53="","",VLOOKUP($A53,'Annex 2 Designated EHV charges'!$A:$O,3,0))</f>
        <v/>
      </c>
      <c r="D53" s="57" t="str">
        <f>IF($A53="","",VLOOKUP($A53,'Annex 2 Designated EHV charges'!$A:$O,7,0))</f>
        <v/>
      </c>
      <c r="E53" s="58" t="str">
        <f>IFERROR(IF(VLOOKUP($A53,'Annex 2 Designated EHV charges'!$A:$P,9,FALSE)=0,"",VLOOKUP($A53,'Annex 2 Designated EHV charges'!$A:$P,9,FALSE)),"")</f>
        <v/>
      </c>
      <c r="F53" s="197" t="str">
        <f>IFERROR(IF(VLOOKUP($A53,'Annex 2 Designated EHV charges'!$A:$P,10,FALSE)=0,"",VLOOKUP($A53,'Annex 2 Designated EHV charges'!$A:$P,10,FALSE)),"")</f>
        <v/>
      </c>
      <c r="G53" s="59" t="str">
        <f>IFERROR(IF(VLOOKUP($A53,'Annex 2 Designated EHV charges'!$A:$P,11,FALSE)=0,"",VLOOKUP($A53,'Annex 2 Designated EHV charges'!$A:$P,11,FALSE)),"")</f>
        <v/>
      </c>
      <c r="H53" s="49" t="str">
        <f>IFERROR(IF(VLOOKUP($A53,'Annex 2 Designated EHV charges'!$A:$P,12,FALSE)=0,"",VLOOKUP($A53,'Annex 2 Designated EHV charges'!$A:$P,12,FALSE)),"")</f>
        <v/>
      </c>
    </row>
    <row r="54" spans="1:8" x14ac:dyDescent="0.2">
      <c r="A54" s="49" t="str">
        <f t="array" ref="A54">IFERROR(INDEX('Annex 2 Designated EHV charges'!$A$11:$A$58, MATCH(0, IF(ISBLANK('Annex 2 Designated EHV charges'!$A$11:$A$58),1, COUNTIF(A$4:$A53, 'Annex 2 Designated EHV charges'!$A$11:$A$58)), 0)),"")</f>
        <v/>
      </c>
      <c r="B54" s="49" t="str">
        <f>IF($A54="","",VLOOKUP($A54,'Annex 2 Designated EHV charges'!$A:$O,2,0))</f>
        <v/>
      </c>
      <c r="C54" s="57" t="str">
        <f>IF($A54="","",VLOOKUP($A54,'Annex 2 Designated EHV charges'!$A:$O,3,0))</f>
        <v/>
      </c>
      <c r="D54" s="57" t="str">
        <f>IF($A54="","",VLOOKUP($A54,'Annex 2 Designated EHV charges'!$A:$O,7,0))</f>
        <v/>
      </c>
      <c r="E54" s="58" t="str">
        <f>IFERROR(IF(VLOOKUP($A54,'Annex 2 Designated EHV charges'!$A:$P,9,FALSE)=0,"",VLOOKUP($A54,'Annex 2 Designated EHV charges'!$A:$P,9,FALSE)),"")</f>
        <v/>
      </c>
      <c r="F54" s="197" t="str">
        <f>IFERROR(IF(VLOOKUP($A54,'Annex 2 Designated EHV charges'!$A:$P,10,FALSE)=0,"",VLOOKUP($A54,'Annex 2 Designated EHV charges'!$A:$P,10,FALSE)),"")</f>
        <v/>
      </c>
      <c r="G54" s="59" t="str">
        <f>IFERROR(IF(VLOOKUP($A54,'Annex 2 Designated EHV charges'!$A:$P,11,FALSE)=0,"",VLOOKUP($A54,'Annex 2 Designated EHV charges'!$A:$P,11,FALSE)),"")</f>
        <v/>
      </c>
      <c r="H54" s="49" t="str">
        <f>IFERROR(IF(VLOOKUP($A54,'Annex 2 Designated EHV charges'!$A:$P,12,FALSE)=0,"",VLOOKUP($A54,'Annex 2 Designated EHV charges'!$A:$P,12,FALSE)),"")</f>
        <v/>
      </c>
    </row>
    <row r="55" spans="1:8" x14ac:dyDescent="0.2">
      <c r="A55" s="49" t="str">
        <f t="array" ref="A55">IFERROR(INDEX('Annex 2 Designated EHV charges'!$A$11:$A$58, MATCH(0, IF(ISBLANK('Annex 2 Designated EHV charges'!$A$11:$A$58),1, COUNTIF(A$4:$A54, 'Annex 2 Designated EHV charges'!$A$11:$A$58)), 0)),"")</f>
        <v/>
      </c>
      <c r="B55" s="49" t="str">
        <f>IF($A55="","",VLOOKUP($A55,'Annex 2 Designated EHV charges'!$A:$O,2,0))</f>
        <v/>
      </c>
      <c r="C55" s="57" t="str">
        <f>IF($A55="","",VLOOKUP($A55,'Annex 2 Designated EHV charges'!$A:$O,3,0))</f>
        <v/>
      </c>
      <c r="D55" s="57" t="str">
        <f>IF($A55="","",VLOOKUP($A55,'Annex 2 Designated EHV charges'!$A:$O,7,0))</f>
        <v/>
      </c>
      <c r="E55" s="58" t="str">
        <f>IFERROR(IF(VLOOKUP($A55,'Annex 2 Designated EHV charges'!$A:$P,9,FALSE)=0,"",VLOOKUP($A55,'Annex 2 Designated EHV charges'!$A:$P,9,FALSE)),"")</f>
        <v/>
      </c>
      <c r="F55" s="197" t="str">
        <f>IFERROR(IF(VLOOKUP($A55,'Annex 2 Designated EHV charges'!$A:$P,10,FALSE)=0,"",VLOOKUP($A55,'Annex 2 Designated EHV charges'!$A:$P,10,FALSE)),"")</f>
        <v/>
      </c>
      <c r="G55" s="59" t="str">
        <f>IFERROR(IF(VLOOKUP($A55,'Annex 2 Designated EHV charges'!$A:$P,11,FALSE)=0,"",VLOOKUP($A55,'Annex 2 Designated EHV charges'!$A:$P,11,FALSE)),"")</f>
        <v/>
      </c>
      <c r="H55" s="49" t="str">
        <f>IFERROR(IF(VLOOKUP($A55,'Annex 2 Designated EHV charges'!$A:$P,12,FALSE)=0,"",VLOOKUP($A55,'Annex 2 Designated EHV charges'!$A:$P,12,FALSE)),"")</f>
        <v/>
      </c>
    </row>
    <row r="56" spans="1:8" x14ac:dyDescent="0.2">
      <c r="A56" s="49" t="str">
        <f t="array" ref="A56">IFERROR(INDEX('Annex 2 Designated EHV charges'!$A$11:$A$58, MATCH(0, IF(ISBLANK('Annex 2 Designated EHV charges'!$A$11:$A$58),1, COUNTIF(A$4:$A55, 'Annex 2 Designated EHV charges'!$A$11:$A$58)), 0)),"")</f>
        <v/>
      </c>
      <c r="B56" s="49" t="str">
        <f>IF($A56="","",VLOOKUP($A56,'Annex 2 Designated EHV charges'!$A:$O,2,0))</f>
        <v/>
      </c>
      <c r="C56" s="57" t="str">
        <f>IF($A56="","",VLOOKUP($A56,'Annex 2 Designated EHV charges'!$A:$O,3,0))</f>
        <v/>
      </c>
      <c r="D56" s="57" t="str">
        <f>IF($A56="","",VLOOKUP($A56,'Annex 2 Designated EHV charges'!$A:$O,7,0))</f>
        <v/>
      </c>
      <c r="E56" s="58" t="str">
        <f>IFERROR(IF(VLOOKUP($A56,'Annex 2 Designated EHV charges'!$A:$P,9,FALSE)=0,"",VLOOKUP($A56,'Annex 2 Designated EHV charges'!$A:$P,9,FALSE)),"")</f>
        <v/>
      </c>
      <c r="F56" s="197" t="str">
        <f>IFERROR(IF(VLOOKUP($A56,'Annex 2 Designated EHV charges'!$A:$P,10,FALSE)=0,"",VLOOKUP($A56,'Annex 2 Designated EHV charges'!$A:$P,10,FALSE)),"")</f>
        <v/>
      </c>
      <c r="G56" s="59" t="str">
        <f>IFERROR(IF(VLOOKUP($A56,'Annex 2 Designated EHV charges'!$A:$P,11,FALSE)=0,"",VLOOKUP($A56,'Annex 2 Designated EHV charges'!$A:$P,11,FALSE)),"")</f>
        <v/>
      </c>
      <c r="H56" s="49" t="str">
        <f>IFERROR(IF(VLOOKUP($A56,'Annex 2 Designated EHV charges'!$A:$P,12,FALSE)=0,"",VLOOKUP($A56,'Annex 2 Designated EHV charges'!$A:$P,12,FALSE)),"")</f>
        <v/>
      </c>
    </row>
    <row r="57" spans="1:8" x14ac:dyDescent="0.2">
      <c r="A57" s="49" t="str">
        <f t="array" ref="A57">IFERROR(INDEX('Annex 2 Designated EHV charges'!$A$11:$A$58, MATCH(0, IF(ISBLANK('Annex 2 Designated EHV charges'!$A$11:$A$58),1, COUNTIF(A$4:$A56, 'Annex 2 Designated EHV charges'!$A$11:$A$58)), 0)),"")</f>
        <v/>
      </c>
      <c r="B57" s="49" t="str">
        <f>IF($A57="","",VLOOKUP($A57,'Annex 2 Designated EHV charges'!$A:$O,2,0))</f>
        <v/>
      </c>
      <c r="C57" s="57" t="str">
        <f>IF($A57="","",VLOOKUP($A57,'Annex 2 Designated EHV charges'!$A:$O,3,0))</f>
        <v/>
      </c>
      <c r="D57" s="57" t="str">
        <f>IF($A57="","",VLOOKUP($A57,'Annex 2 Designated EHV charges'!$A:$O,7,0))</f>
        <v/>
      </c>
      <c r="E57" s="58" t="str">
        <f>IFERROR(IF(VLOOKUP($A57,'Annex 2 Designated EHV charges'!$A:$P,9,FALSE)=0,"",VLOOKUP($A57,'Annex 2 Designated EHV charges'!$A:$P,9,FALSE)),"")</f>
        <v/>
      </c>
      <c r="F57" s="197" t="str">
        <f>IFERROR(IF(VLOOKUP($A57,'Annex 2 Designated EHV charges'!$A:$P,10,FALSE)=0,"",VLOOKUP($A57,'Annex 2 Designated EHV charges'!$A:$P,10,FALSE)),"")</f>
        <v/>
      </c>
      <c r="G57" s="59" t="str">
        <f>IFERROR(IF(VLOOKUP($A57,'Annex 2 Designated EHV charges'!$A:$P,11,FALSE)=0,"",VLOOKUP($A57,'Annex 2 Designated EHV charges'!$A:$P,11,FALSE)),"")</f>
        <v/>
      </c>
      <c r="H57" s="49" t="str">
        <f>IFERROR(IF(VLOOKUP($A57,'Annex 2 Designated EHV charges'!$A:$P,12,FALSE)=0,"",VLOOKUP($A57,'Annex 2 Designated EHV charges'!$A:$P,12,FALSE)),"")</f>
        <v/>
      </c>
    </row>
    <row r="58" spans="1:8" x14ac:dyDescent="0.2">
      <c r="A58" s="49" t="str">
        <f t="array" ref="A58">IFERROR(INDEX('Annex 2 Designated EHV charges'!$A$11:$A$58, MATCH(0, IF(ISBLANK('Annex 2 Designated EHV charges'!$A$11:$A$58),1, COUNTIF(A$4:$A57, 'Annex 2 Designated EHV charges'!$A$11:$A$58)), 0)),"")</f>
        <v/>
      </c>
      <c r="B58" s="49" t="str">
        <f>IF($A58="","",VLOOKUP($A58,'Annex 2 Designated EHV charges'!$A:$O,2,0))</f>
        <v/>
      </c>
      <c r="C58" s="57" t="str">
        <f>IF($A58="","",VLOOKUP($A58,'Annex 2 Designated EHV charges'!$A:$O,3,0))</f>
        <v/>
      </c>
      <c r="D58" s="57" t="str">
        <f>IF($A58="","",VLOOKUP($A58,'Annex 2 Designated EHV charges'!$A:$O,7,0))</f>
        <v/>
      </c>
      <c r="E58" s="58" t="str">
        <f>IFERROR(IF(VLOOKUP($A58,'Annex 2 Designated EHV charges'!$A:$P,9,FALSE)=0,"",VLOOKUP($A58,'Annex 2 Designated EHV charges'!$A:$P,9,FALSE)),"")</f>
        <v/>
      </c>
      <c r="F58" s="197" t="str">
        <f>IFERROR(IF(VLOOKUP($A58,'Annex 2 Designated EHV charges'!$A:$P,10,FALSE)=0,"",VLOOKUP($A58,'Annex 2 Designated EHV charges'!$A:$P,10,FALSE)),"")</f>
        <v/>
      </c>
      <c r="G58" s="59" t="str">
        <f>IFERROR(IF(VLOOKUP($A58,'Annex 2 Designated EHV charges'!$A:$P,11,FALSE)=0,"",VLOOKUP($A58,'Annex 2 Designated EHV charges'!$A:$P,11,FALSE)),"")</f>
        <v/>
      </c>
      <c r="H58" s="49" t="str">
        <f>IFERROR(IF(VLOOKUP($A58,'Annex 2 Designated EHV charges'!$A:$P,12,FALSE)=0,"",VLOOKUP($A58,'Annex 2 Designated EHV charges'!$A:$P,12,FALSE)),"")</f>
        <v/>
      </c>
    </row>
    <row r="59" spans="1:8" x14ac:dyDescent="0.2">
      <c r="A59" s="49" t="str">
        <f t="array" ref="A59">IFERROR(INDEX('Annex 2 Designated EHV charges'!$A$11:$A$58, MATCH(0, IF(ISBLANK('Annex 2 Designated EHV charges'!$A$11:$A$58),1, COUNTIF(A$4:$A58, 'Annex 2 Designated EHV charges'!$A$11:$A$58)), 0)),"")</f>
        <v/>
      </c>
      <c r="B59" s="49" t="str">
        <f>IF($A59="","",VLOOKUP($A59,'Annex 2 Designated EHV charges'!$A:$O,2,0))</f>
        <v/>
      </c>
      <c r="C59" s="57" t="str">
        <f>IF($A59="","",VLOOKUP($A59,'Annex 2 Designated EHV charges'!$A:$O,3,0))</f>
        <v/>
      </c>
      <c r="D59" s="57" t="str">
        <f>IF($A59="","",VLOOKUP($A59,'Annex 2 Designated EHV charges'!$A:$O,7,0))</f>
        <v/>
      </c>
      <c r="E59" s="58" t="str">
        <f>IFERROR(IF(VLOOKUP($A59,'Annex 2 Designated EHV charges'!$A:$P,9,FALSE)=0,"",VLOOKUP($A59,'Annex 2 Designated EHV charges'!$A:$P,9,FALSE)),"")</f>
        <v/>
      </c>
      <c r="F59" s="197" t="str">
        <f>IFERROR(IF(VLOOKUP($A59,'Annex 2 Designated EHV charges'!$A:$P,10,FALSE)=0,"",VLOOKUP($A59,'Annex 2 Designated EHV charges'!$A:$P,10,FALSE)),"")</f>
        <v/>
      </c>
      <c r="G59" s="59" t="str">
        <f>IFERROR(IF(VLOOKUP($A59,'Annex 2 Designated EHV charges'!$A:$P,11,FALSE)=0,"",VLOOKUP($A59,'Annex 2 Designated EHV charges'!$A:$P,11,FALSE)),"")</f>
        <v/>
      </c>
      <c r="H59" s="49" t="str">
        <f>IFERROR(IF(VLOOKUP($A59,'Annex 2 Designated EHV charges'!$A:$P,12,FALSE)=0,"",VLOOKUP($A59,'Annex 2 Designated EHV charges'!$A:$P,12,FALSE)),"")</f>
        <v/>
      </c>
    </row>
    <row r="60" spans="1:8" x14ac:dyDescent="0.2">
      <c r="A60" s="49" t="str">
        <f t="array" ref="A60">IFERROR(INDEX('Annex 2 Designated EHV charges'!$A$11:$A$58, MATCH(0, IF(ISBLANK('Annex 2 Designated EHV charges'!$A$11:$A$58),1, COUNTIF(A$4:$A59, 'Annex 2 Designated EHV charges'!$A$11:$A$58)), 0)),"")</f>
        <v/>
      </c>
      <c r="B60" s="49" t="str">
        <f>IF($A60="","",VLOOKUP($A60,'Annex 2 Designated EHV charges'!$A:$O,2,0))</f>
        <v/>
      </c>
      <c r="C60" s="57" t="str">
        <f>IF($A60="","",VLOOKUP($A60,'Annex 2 Designated EHV charges'!$A:$O,3,0))</f>
        <v/>
      </c>
      <c r="D60" s="57" t="str">
        <f>IF($A60="","",VLOOKUP($A60,'Annex 2 Designated EHV charges'!$A:$O,7,0))</f>
        <v/>
      </c>
      <c r="E60" s="58" t="str">
        <f>IFERROR(IF(VLOOKUP($A60,'Annex 2 Designated EHV charges'!$A:$P,9,FALSE)=0,"",VLOOKUP($A60,'Annex 2 Designated EHV charges'!$A:$P,9,FALSE)),"")</f>
        <v/>
      </c>
      <c r="F60" s="197" t="str">
        <f>IFERROR(IF(VLOOKUP($A60,'Annex 2 Designated EHV charges'!$A:$P,10,FALSE)=0,"",VLOOKUP($A60,'Annex 2 Designated EHV charges'!$A:$P,10,FALSE)),"")</f>
        <v/>
      </c>
      <c r="G60" s="59" t="str">
        <f>IFERROR(IF(VLOOKUP($A60,'Annex 2 Designated EHV charges'!$A:$P,11,FALSE)=0,"",VLOOKUP($A60,'Annex 2 Designated EHV charges'!$A:$P,11,FALSE)),"")</f>
        <v/>
      </c>
      <c r="H60" s="49" t="str">
        <f>IFERROR(IF(VLOOKUP($A60,'Annex 2 Designated EHV charges'!$A:$P,12,FALSE)=0,"",VLOOKUP($A60,'Annex 2 Designated EHV charges'!$A:$P,12,FALSE)),"")</f>
        <v/>
      </c>
    </row>
    <row r="61" spans="1:8" x14ac:dyDescent="0.2">
      <c r="A61" s="49" t="str">
        <f t="array" ref="A61">IFERROR(INDEX('Annex 2 Designated EHV charges'!$A$11:$A$58, MATCH(0, IF(ISBLANK('Annex 2 Designated EHV charges'!$A$11:$A$58),1, COUNTIF(A$4:$A60, 'Annex 2 Designated EHV charges'!$A$11:$A$58)), 0)),"")</f>
        <v/>
      </c>
      <c r="B61" s="49" t="str">
        <f>IF($A61="","",VLOOKUP($A61,'Annex 2 Designated EHV charges'!$A:$O,2,0))</f>
        <v/>
      </c>
      <c r="C61" s="57" t="str">
        <f>IF($A61="","",VLOOKUP($A61,'Annex 2 Designated EHV charges'!$A:$O,3,0))</f>
        <v/>
      </c>
      <c r="D61" s="57" t="str">
        <f>IF($A61="","",VLOOKUP($A61,'Annex 2 Designated EHV charges'!$A:$O,7,0))</f>
        <v/>
      </c>
      <c r="E61" s="58" t="str">
        <f>IFERROR(IF(VLOOKUP($A61,'Annex 2 Designated EHV charges'!$A:$P,9,FALSE)=0,"",VLOOKUP($A61,'Annex 2 Designated EHV charges'!$A:$P,9,FALSE)),"")</f>
        <v/>
      </c>
      <c r="F61" s="197" t="str">
        <f>IFERROR(IF(VLOOKUP($A61,'Annex 2 Designated EHV charges'!$A:$P,10,FALSE)=0,"",VLOOKUP($A61,'Annex 2 Designated EHV charges'!$A:$P,10,FALSE)),"")</f>
        <v/>
      </c>
      <c r="G61" s="59" t="str">
        <f>IFERROR(IF(VLOOKUP($A61,'Annex 2 Designated EHV charges'!$A:$P,11,FALSE)=0,"",VLOOKUP($A61,'Annex 2 Designated EHV charges'!$A:$P,11,FALSE)),"")</f>
        <v/>
      </c>
      <c r="H61" s="49" t="str">
        <f>IFERROR(IF(VLOOKUP($A61,'Annex 2 Designated EHV charges'!$A:$P,12,FALSE)=0,"",VLOOKUP($A61,'Annex 2 Designated EHV charges'!$A:$P,12,FALSE)),"")</f>
        <v/>
      </c>
    </row>
    <row r="62" spans="1:8" x14ac:dyDescent="0.2">
      <c r="A62" s="49" t="str">
        <f t="array" ref="A62">IFERROR(INDEX('Annex 2 Designated EHV charges'!$A$11:$A$58, MATCH(0, IF(ISBLANK('Annex 2 Designated EHV charges'!$A$11:$A$58),1, COUNTIF(A$4:$A61, 'Annex 2 Designated EHV charges'!$A$11:$A$58)), 0)),"")</f>
        <v/>
      </c>
      <c r="B62" s="49" t="str">
        <f>IF($A62="","",VLOOKUP($A62,'Annex 2 Designated EHV charges'!$A:$O,2,0))</f>
        <v/>
      </c>
      <c r="C62" s="57" t="str">
        <f>IF($A62="","",VLOOKUP($A62,'Annex 2 Designated EHV charges'!$A:$O,3,0))</f>
        <v/>
      </c>
      <c r="D62" s="57" t="str">
        <f>IF($A62="","",VLOOKUP($A62,'Annex 2 Designated EHV charges'!$A:$O,7,0))</f>
        <v/>
      </c>
      <c r="E62" s="58" t="str">
        <f>IFERROR(IF(VLOOKUP($A62,'Annex 2 Designated EHV charges'!$A:$P,9,FALSE)=0,"",VLOOKUP($A62,'Annex 2 Designated EHV charges'!$A:$P,9,FALSE)),"")</f>
        <v/>
      </c>
      <c r="F62" s="197" t="str">
        <f>IFERROR(IF(VLOOKUP($A62,'Annex 2 Designated EHV charges'!$A:$P,10,FALSE)=0,"",VLOOKUP($A62,'Annex 2 Designated EHV charges'!$A:$P,10,FALSE)),"")</f>
        <v/>
      </c>
      <c r="G62" s="59" t="str">
        <f>IFERROR(IF(VLOOKUP($A62,'Annex 2 Designated EHV charges'!$A:$P,11,FALSE)=0,"",VLOOKUP($A62,'Annex 2 Designated EHV charges'!$A:$P,11,FALSE)),"")</f>
        <v/>
      </c>
      <c r="H62" s="49" t="str">
        <f>IFERROR(IF(VLOOKUP($A62,'Annex 2 Designated EHV charges'!$A:$P,12,FALSE)=0,"",VLOOKUP($A62,'Annex 2 Designated EHV charges'!$A:$P,12,FALSE)),"")</f>
        <v/>
      </c>
    </row>
    <row r="63" spans="1:8" x14ac:dyDescent="0.2">
      <c r="A63" s="49" t="str">
        <f t="array" ref="A63">IFERROR(INDEX('Annex 2 Designated EHV charges'!$A$11:$A$58, MATCH(0, IF(ISBLANK('Annex 2 Designated EHV charges'!$A$11:$A$58),1, COUNTIF(A$4:$A62, 'Annex 2 Designated EHV charges'!$A$11:$A$58)), 0)),"")</f>
        <v/>
      </c>
      <c r="B63" s="49" t="str">
        <f>IF($A63="","",VLOOKUP($A63,'Annex 2 Designated EHV charges'!$A:$O,2,0))</f>
        <v/>
      </c>
      <c r="C63" s="57" t="str">
        <f>IF($A63="","",VLOOKUP($A63,'Annex 2 Designated EHV charges'!$A:$O,3,0))</f>
        <v/>
      </c>
      <c r="D63" s="57" t="str">
        <f>IF($A63="","",VLOOKUP($A63,'Annex 2 Designated EHV charges'!$A:$O,7,0))</f>
        <v/>
      </c>
      <c r="E63" s="58" t="str">
        <f>IFERROR(IF(VLOOKUP($A63,'Annex 2 Designated EHV charges'!$A:$P,9,FALSE)=0,"",VLOOKUP($A63,'Annex 2 Designated EHV charges'!$A:$P,9,FALSE)),"")</f>
        <v/>
      </c>
      <c r="F63" s="197" t="str">
        <f>IFERROR(IF(VLOOKUP($A63,'Annex 2 Designated EHV charges'!$A:$P,10,FALSE)=0,"",VLOOKUP($A63,'Annex 2 Designated EHV charges'!$A:$P,10,FALSE)),"")</f>
        <v/>
      </c>
      <c r="G63" s="59" t="str">
        <f>IFERROR(IF(VLOOKUP($A63,'Annex 2 Designated EHV charges'!$A:$P,11,FALSE)=0,"",VLOOKUP($A63,'Annex 2 Designated EHV charges'!$A:$P,11,FALSE)),"")</f>
        <v/>
      </c>
      <c r="H63" s="49" t="str">
        <f>IFERROR(IF(VLOOKUP($A63,'Annex 2 Designated EHV charges'!$A:$P,12,FALSE)=0,"",VLOOKUP($A63,'Annex 2 Designated EHV charges'!$A:$P,12,FALSE)),"")</f>
        <v/>
      </c>
    </row>
    <row r="64" spans="1:8" x14ac:dyDescent="0.2">
      <c r="A64" s="49" t="str">
        <f t="array" ref="A64">IFERROR(INDEX('Annex 2 Designated EHV charges'!$A$11:$A$58, MATCH(0, IF(ISBLANK('Annex 2 Designated EHV charges'!$A$11:$A$58),1, COUNTIF(A$4:$A63, 'Annex 2 Designated EHV charges'!$A$11:$A$58)), 0)),"")</f>
        <v/>
      </c>
      <c r="B64" s="49" t="str">
        <f>IF($A64="","",VLOOKUP($A64,'Annex 2 Designated EHV charges'!$A:$O,2,0))</f>
        <v/>
      </c>
      <c r="C64" s="57" t="str">
        <f>IF($A64="","",VLOOKUP($A64,'Annex 2 Designated EHV charges'!$A:$O,3,0))</f>
        <v/>
      </c>
      <c r="D64" s="57" t="str">
        <f>IF($A64="","",VLOOKUP($A64,'Annex 2 Designated EHV charges'!$A:$O,7,0))</f>
        <v/>
      </c>
      <c r="E64" s="58" t="str">
        <f>IFERROR(IF(VLOOKUP($A64,'Annex 2 Designated EHV charges'!$A:$P,9,FALSE)=0,"",VLOOKUP($A64,'Annex 2 Designated EHV charges'!$A:$P,9,FALSE)),"")</f>
        <v/>
      </c>
      <c r="F64" s="197" t="str">
        <f>IFERROR(IF(VLOOKUP($A64,'Annex 2 Designated EHV charges'!$A:$P,10,FALSE)=0,"",VLOOKUP($A64,'Annex 2 Designated EHV charges'!$A:$P,10,FALSE)),"")</f>
        <v/>
      </c>
      <c r="G64" s="59" t="str">
        <f>IFERROR(IF(VLOOKUP($A64,'Annex 2 Designated EHV charges'!$A:$P,11,FALSE)=0,"",VLOOKUP($A64,'Annex 2 Designated EHV charges'!$A:$P,11,FALSE)),"")</f>
        <v/>
      </c>
      <c r="H64" s="49" t="str">
        <f>IFERROR(IF(VLOOKUP($A64,'Annex 2 Designated EHV charges'!$A:$P,12,FALSE)=0,"",VLOOKUP($A64,'Annex 2 Designated EHV charges'!$A:$P,12,FALSE)),"")</f>
        <v/>
      </c>
    </row>
    <row r="65" spans="1:8" x14ac:dyDescent="0.2">
      <c r="A65" s="49" t="str">
        <f t="array" ref="A65">IFERROR(INDEX('Annex 2 Designated EHV charges'!$A$11:$A$58, MATCH(0, IF(ISBLANK('Annex 2 Designated EHV charges'!$A$11:$A$58),1, COUNTIF(A$4:$A64, 'Annex 2 Designated EHV charges'!$A$11:$A$58)), 0)),"")</f>
        <v/>
      </c>
      <c r="B65" s="49" t="str">
        <f>IF($A65="","",VLOOKUP($A65,'Annex 2 Designated EHV charges'!$A:$O,2,0))</f>
        <v/>
      </c>
      <c r="C65" s="57" t="str">
        <f>IF($A65="","",VLOOKUP($A65,'Annex 2 Designated EHV charges'!$A:$O,3,0))</f>
        <v/>
      </c>
      <c r="D65" s="57" t="str">
        <f>IF($A65="","",VLOOKUP($A65,'Annex 2 Designated EHV charges'!$A:$O,7,0))</f>
        <v/>
      </c>
      <c r="E65" s="58" t="str">
        <f>IFERROR(IF(VLOOKUP($A65,'Annex 2 Designated EHV charges'!$A:$P,9,FALSE)=0,"",VLOOKUP($A65,'Annex 2 Designated EHV charges'!$A:$P,9,FALSE)),"")</f>
        <v/>
      </c>
      <c r="F65" s="197" t="str">
        <f>IFERROR(IF(VLOOKUP($A65,'Annex 2 Designated EHV charges'!$A:$P,10,FALSE)=0,"",VLOOKUP($A65,'Annex 2 Designated EHV charges'!$A:$P,10,FALSE)),"")</f>
        <v/>
      </c>
      <c r="G65" s="59" t="str">
        <f>IFERROR(IF(VLOOKUP($A65,'Annex 2 Designated EHV charges'!$A:$P,11,FALSE)=0,"",VLOOKUP($A65,'Annex 2 Designated EHV charges'!$A:$P,11,FALSE)),"")</f>
        <v/>
      </c>
      <c r="H65" s="49" t="str">
        <f>IFERROR(IF(VLOOKUP($A65,'Annex 2 Designated EHV charges'!$A:$P,12,FALSE)=0,"",VLOOKUP($A65,'Annex 2 Designated EHV charges'!$A:$P,12,FALSE)),"")</f>
        <v/>
      </c>
    </row>
    <row r="66" spans="1:8" x14ac:dyDescent="0.2">
      <c r="A66" s="49" t="str">
        <f t="array" ref="A66">IFERROR(INDEX('Annex 2 Designated EHV charges'!$A$11:$A$58, MATCH(0, IF(ISBLANK('Annex 2 Designated EHV charges'!$A$11:$A$58),1, COUNTIF(A$4:$A65, 'Annex 2 Designated EHV charges'!$A$11:$A$58)), 0)),"")</f>
        <v/>
      </c>
      <c r="B66" s="49" t="str">
        <f>IF($A66="","",VLOOKUP($A66,'Annex 2 Designated EHV charges'!$A:$O,2,0))</f>
        <v/>
      </c>
      <c r="C66" s="57" t="str">
        <f>IF($A66="","",VLOOKUP($A66,'Annex 2 Designated EHV charges'!$A:$O,3,0))</f>
        <v/>
      </c>
      <c r="D66" s="57" t="str">
        <f>IF($A66="","",VLOOKUP($A66,'Annex 2 Designated EHV charges'!$A:$O,7,0))</f>
        <v/>
      </c>
      <c r="E66" s="58" t="str">
        <f>IFERROR(IF(VLOOKUP($A66,'Annex 2 Designated EHV charges'!$A:$P,9,FALSE)=0,"",VLOOKUP($A66,'Annex 2 Designated EHV charges'!$A:$P,9,FALSE)),"")</f>
        <v/>
      </c>
      <c r="F66" s="197" t="str">
        <f>IFERROR(IF(VLOOKUP($A66,'Annex 2 Designated EHV charges'!$A:$P,10,FALSE)=0,"",VLOOKUP($A66,'Annex 2 Designated EHV charges'!$A:$P,10,FALSE)),"")</f>
        <v/>
      </c>
      <c r="G66" s="59" t="str">
        <f>IFERROR(IF(VLOOKUP($A66,'Annex 2 Designated EHV charges'!$A:$P,11,FALSE)=0,"",VLOOKUP($A66,'Annex 2 Designated EHV charges'!$A:$P,11,FALSE)),"")</f>
        <v/>
      </c>
      <c r="H66" s="49" t="str">
        <f>IFERROR(IF(VLOOKUP($A66,'Annex 2 Designated EHV charges'!$A:$P,12,FALSE)=0,"",VLOOKUP($A66,'Annex 2 Designated EHV charges'!$A:$P,12,FALSE)),"")</f>
        <v/>
      </c>
    </row>
    <row r="67" spans="1:8" x14ac:dyDescent="0.2">
      <c r="A67" s="49" t="str">
        <f t="array" ref="A67">IFERROR(INDEX('Annex 2 Designated EHV charges'!$A$11:$A$58, MATCH(0, IF(ISBLANK('Annex 2 Designated EHV charges'!$A$11:$A$58),1, COUNTIF(A$4:$A66, 'Annex 2 Designated EHV charges'!$A$11:$A$58)), 0)),"")</f>
        <v/>
      </c>
      <c r="B67" s="49" t="str">
        <f>IF($A67="","",VLOOKUP($A67,'Annex 2 Designated EHV charges'!$A:$O,2,0))</f>
        <v/>
      </c>
      <c r="C67" s="57" t="str">
        <f>IF($A67="","",VLOOKUP($A67,'Annex 2 Designated EHV charges'!$A:$O,3,0))</f>
        <v/>
      </c>
      <c r="D67" s="57" t="str">
        <f>IF($A67="","",VLOOKUP($A67,'Annex 2 Designated EHV charges'!$A:$O,7,0))</f>
        <v/>
      </c>
      <c r="E67" s="58" t="str">
        <f>IFERROR(IF(VLOOKUP($A67,'Annex 2 Designated EHV charges'!$A:$P,9,FALSE)=0,"",VLOOKUP($A67,'Annex 2 Designated EHV charges'!$A:$P,9,FALSE)),"")</f>
        <v/>
      </c>
      <c r="F67" s="197" t="str">
        <f>IFERROR(IF(VLOOKUP($A67,'Annex 2 Designated EHV charges'!$A:$P,10,FALSE)=0,"",VLOOKUP($A67,'Annex 2 Designated EHV charges'!$A:$P,10,FALSE)),"")</f>
        <v/>
      </c>
      <c r="G67" s="59" t="str">
        <f>IFERROR(IF(VLOOKUP($A67,'Annex 2 Designated EHV charges'!$A:$P,11,FALSE)=0,"",VLOOKUP($A67,'Annex 2 Designated EHV charges'!$A:$P,11,FALSE)),"")</f>
        <v/>
      </c>
      <c r="H67" s="49" t="str">
        <f>IFERROR(IF(VLOOKUP($A67,'Annex 2 Designated EHV charges'!$A:$P,12,FALSE)=0,"",VLOOKUP($A67,'Annex 2 Designated EHV charges'!$A:$P,12,FALSE)),"")</f>
        <v/>
      </c>
    </row>
    <row r="68" spans="1:8" x14ac:dyDescent="0.2">
      <c r="A68" s="49" t="str">
        <f t="array" ref="A68">IFERROR(INDEX('Annex 2 Designated EHV charges'!$A$11:$A$58, MATCH(0, IF(ISBLANK('Annex 2 Designated EHV charges'!$A$11:$A$58),1, COUNTIF(A$4:$A67, 'Annex 2 Designated EHV charges'!$A$11:$A$58)), 0)),"")</f>
        <v/>
      </c>
      <c r="B68" s="49" t="str">
        <f>IF($A68="","",VLOOKUP($A68,'Annex 2 Designated EHV charges'!$A:$O,2,0))</f>
        <v/>
      </c>
      <c r="C68" s="57" t="str">
        <f>IF($A68="","",VLOOKUP($A68,'Annex 2 Designated EHV charges'!$A:$O,3,0))</f>
        <v/>
      </c>
      <c r="D68" s="57" t="str">
        <f>IF($A68="","",VLOOKUP($A68,'Annex 2 Designated EHV charges'!$A:$O,7,0))</f>
        <v/>
      </c>
      <c r="E68" s="58" t="str">
        <f>IFERROR(IF(VLOOKUP($A68,'Annex 2 Designated EHV charges'!$A:$P,9,FALSE)=0,"",VLOOKUP($A68,'Annex 2 Designated EHV charges'!$A:$P,9,FALSE)),"")</f>
        <v/>
      </c>
      <c r="F68" s="197" t="str">
        <f>IFERROR(IF(VLOOKUP($A68,'Annex 2 Designated EHV charges'!$A:$P,10,FALSE)=0,"",VLOOKUP($A68,'Annex 2 Designated EHV charges'!$A:$P,10,FALSE)),"")</f>
        <v/>
      </c>
      <c r="G68" s="59" t="str">
        <f>IFERROR(IF(VLOOKUP($A68,'Annex 2 Designated EHV charges'!$A:$P,11,FALSE)=0,"",VLOOKUP($A68,'Annex 2 Designated EHV charges'!$A:$P,11,FALSE)),"")</f>
        <v/>
      </c>
      <c r="H68" s="49" t="str">
        <f>IFERROR(IF(VLOOKUP($A68,'Annex 2 Designated EHV charges'!$A:$P,12,FALSE)=0,"",VLOOKUP($A68,'Annex 2 Designated EHV charges'!$A:$P,12,FALSE)),"")</f>
        <v/>
      </c>
    </row>
    <row r="69" spans="1:8" x14ac:dyDescent="0.2">
      <c r="A69" s="49" t="str">
        <f t="array" ref="A69">IFERROR(INDEX('Annex 2 Designated EHV charges'!$A$11:$A$58, MATCH(0, IF(ISBLANK('Annex 2 Designated EHV charges'!$A$11:$A$58),1, COUNTIF(A$4:$A68, 'Annex 2 Designated EHV charges'!$A$11:$A$58)), 0)),"")</f>
        <v/>
      </c>
      <c r="B69" s="49" t="str">
        <f>IF($A69="","",VLOOKUP($A69,'Annex 2 Designated EHV charges'!$A:$O,2,0))</f>
        <v/>
      </c>
      <c r="C69" s="57" t="str">
        <f>IF($A69="","",VLOOKUP($A69,'Annex 2 Designated EHV charges'!$A:$O,3,0))</f>
        <v/>
      </c>
      <c r="D69" s="57" t="str">
        <f>IF($A69="","",VLOOKUP($A69,'Annex 2 Designated EHV charges'!$A:$O,7,0))</f>
        <v/>
      </c>
      <c r="E69" s="58" t="str">
        <f>IFERROR(IF(VLOOKUP($A69,'Annex 2 Designated EHV charges'!$A:$P,9,FALSE)=0,"",VLOOKUP($A69,'Annex 2 Designated EHV charges'!$A:$P,9,FALSE)),"")</f>
        <v/>
      </c>
      <c r="F69" s="197" t="str">
        <f>IFERROR(IF(VLOOKUP($A69,'Annex 2 Designated EHV charges'!$A:$P,10,FALSE)=0,"",VLOOKUP($A69,'Annex 2 Designated EHV charges'!$A:$P,10,FALSE)),"")</f>
        <v/>
      </c>
      <c r="G69" s="59" t="str">
        <f>IFERROR(IF(VLOOKUP($A69,'Annex 2 Designated EHV charges'!$A:$P,11,FALSE)=0,"",VLOOKUP($A69,'Annex 2 Designated EHV charges'!$A:$P,11,FALSE)),"")</f>
        <v/>
      </c>
      <c r="H69" s="49" t="str">
        <f>IFERROR(IF(VLOOKUP($A69,'Annex 2 Designated EHV charges'!$A:$P,12,FALSE)=0,"",VLOOKUP($A69,'Annex 2 Designated EHV charges'!$A:$P,12,FALSE)),"")</f>
        <v/>
      </c>
    </row>
    <row r="70" spans="1:8" x14ac:dyDescent="0.2">
      <c r="A70" s="49" t="str">
        <f t="array" ref="A70">IFERROR(INDEX('Annex 2 Designated EHV charges'!$A$11:$A$58, MATCH(0, IF(ISBLANK('Annex 2 Designated EHV charges'!$A$11:$A$58),1, COUNTIF(A$4:$A69, 'Annex 2 Designated EHV charges'!$A$11:$A$58)), 0)),"")</f>
        <v/>
      </c>
      <c r="B70" s="49" t="str">
        <f>IF($A70="","",VLOOKUP($A70,'Annex 2 Designated EHV charges'!$A:$O,2,0))</f>
        <v/>
      </c>
      <c r="C70" s="57" t="str">
        <f>IF($A70="","",VLOOKUP($A70,'Annex 2 Designated EHV charges'!$A:$O,3,0))</f>
        <v/>
      </c>
      <c r="D70" s="57" t="str">
        <f>IF($A70="","",VLOOKUP($A70,'Annex 2 Designated EHV charges'!$A:$O,7,0))</f>
        <v/>
      </c>
      <c r="E70" s="58" t="str">
        <f>IFERROR(IF(VLOOKUP($A70,'Annex 2 Designated EHV charges'!$A:$P,9,FALSE)=0,"",VLOOKUP($A70,'Annex 2 Designated EHV charges'!$A:$P,9,FALSE)),"")</f>
        <v/>
      </c>
      <c r="F70" s="197" t="str">
        <f>IFERROR(IF(VLOOKUP($A70,'Annex 2 Designated EHV charges'!$A:$P,10,FALSE)=0,"",VLOOKUP($A70,'Annex 2 Designated EHV charges'!$A:$P,10,FALSE)),"")</f>
        <v/>
      </c>
      <c r="G70" s="59" t="str">
        <f>IFERROR(IF(VLOOKUP($A70,'Annex 2 Designated EHV charges'!$A:$P,11,FALSE)=0,"",VLOOKUP($A70,'Annex 2 Designated EHV charges'!$A:$P,11,FALSE)),"")</f>
        <v/>
      </c>
      <c r="H70" s="49" t="str">
        <f>IFERROR(IF(VLOOKUP($A70,'Annex 2 Designated EHV charges'!$A:$P,12,FALSE)=0,"",VLOOKUP($A70,'Annex 2 Designated EHV charges'!$A:$P,12,FALSE)),"")</f>
        <v/>
      </c>
    </row>
    <row r="71" spans="1:8" x14ac:dyDescent="0.2">
      <c r="A71" s="49" t="str">
        <f t="array" ref="A71">IFERROR(INDEX('Annex 2 Designated EHV charges'!$A$11:$A$58, MATCH(0, IF(ISBLANK('Annex 2 Designated EHV charges'!$A$11:$A$58),1, COUNTIF(A$4:$A70, 'Annex 2 Designated EHV charges'!$A$11:$A$58)), 0)),"")</f>
        <v/>
      </c>
      <c r="B71" s="49" t="str">
        <f>IF($A71="","",VLOOKUP($A71,'Annex 2 Designated EHV charges'!$A:$O,2,0))</f>
        <v/>
      </c>
      <c r="C71" s="57" t="str">
        <f>IF($A71="","",VLOOKUP($A71,'Annex 2 Designated EHV charges'!$A:$O,3,0))</f>
        <v/>
      </c>
      <c r="D71" s="57" t="str">
        <f>IF($A71="","",VLOOKUP($A71,'Annex 2 Designated EHV charges'!$A:$O,7,0))</f>
        <v/>
      </c>
      <c r="E71" s="58" t="str">
        <f>IFERROR(IF(VLOOKUP($A71,'Annex 2 Designated EHV charges'!$A:$P,9,FALSE)=0,"",VLOOKUP($A71,'Annex 2 Designated EHV charges'!$A:$P,9,FALSE)),"")</f>
        <v/>
      </c>
      <c r="F71" s="197" t="str">
        <f>IFERROR(IF(VLOOKUP($A71,'Annex 2 Designated EHV charges'!$A:$P,10,FALSE)=0,"",VLOOKUP($A71,'Annex 2 Designated EHV charges'!$A:$P,10,FALSE)),"")</f>
        <v/>
      </c>
      <c r="G71" s="59" t="str">
        <f>IFERROR(IF(VLOOKUP($A71,'Annex 2 Designated EHV charges'!$A:$P,11,FALSE)=0,"",VLOOKUP($A71,'Annex 2 Designated EHV charges'!$A:$P,11,FALSE)),"")</f>
        <v/>
      </c>
      <c r="H71" s="49" t="str">
        <f>IFERROR(IF(VLOOKUP($A71,'Annex 2 Designated EHV charges'!$A:$P,12,FALSE)=0,"",VLOOKUP($A71,'Annex 2 Designated EHV charges'!$A:$P,12,FALSE)),"")</f>
        <v/>
      </c>
    </row>
    <row r="72" spans="1:8" x14ac:dyDescent="0.2">
      <c r="A72" s="49" t="str">
        <f t="array" ref="A72">IFERROR(INDEX('Annex 2 Designated EHV charges'!$A$11:$A$58, MATCH(0, IF(ISBLANK('Annex 2 Designated EHV charges'!$A$11:$A$58),1, COUNTIF(A$4:$A71, 'Annex 2 Designated EHV charges'!$A$11:$A$58)), 0)),"")</f>
        <v/>
      </c>
      <c r="B72" s="49" t="str">
        <f>IF($A72="","",VLOOKUP($A72,'Annex 2 Designated EHV charges'!$A:$O,2,0))</f>
        <v/>
      </c>
      <c r="C72" s="57" t="str">
        <f>IF($A72="","",VLOOKUP($A72,'Annex 2 Designated EHV charges'!$A:$O,3,0))</f>
        <v/>
      </c>
      <c r="D72" s="57" t="str">
        <f>IF($A72="","",VLOOKUP($A72,'Annex 2 Designated EHV charges'!$A:$O,7,0))</f>
        <v/>
      </c>
      <c r="E72" s="58" t="str">
        <f>IFERROR(IF(VLOOKUP($A72,'Annex 2 Designated EHV charges'!$A:$P,9,FALSE)=0,"",VLOOKUP($A72,'Annex 2 Designated EHV charges'!$A:$P,9,FALSE)),"")</f>
        <v/>
      </c>
      <c r="F72" s="197" t="str">
        <f>IFERROR(IF(VLOOKUP($A72,'Annex 2 Designated EHV charges'!$A:$P,10,FALSE)=0,"",VLOOKUP($A72,'Annex 2 Designated EHV charges'!$A:$P,10,FALSE)),"")</f>
        <v/>
      </c>
      <c r="G72" s="59" t="str">
        <f>IFERROR(IF(VLOOKUP($A72,'Annex 2 Designated EHV charges'!$A:$P,11,FALSE)=0,"",VLOOKUP($A72,'Annex 2 Designated EHV charges'!$A:$P,11,FALSE)),"")</f>
        <v/>
      </c>
      <c r="H72" s="49" t="str">
        <f>IFERROR(IF(VLOOKUP($A72,'Annex 2 Designated EHV charges'!$A:$P,12,FALSE)=0,"",VLOOKUP($A72,'Annex 2 Designated EHV charges'!$A:$P,12,FALSE)),"")</f>
        <v/>
      </c>
    </row>
    <row r="73" spans="1:8" x14ac:dyDescent="0.2">
      <c r="A73" s="49" t="str">
        <f t="array" ref="A73">IFERROR(INDEX('Annex 2 Designated EHV charges'!$A$11:$A$58, MATCH(0, IF(ISBLANK('Annex 2 Designated EHV charges'!$A$11:$A$58),1, COUNTIF(A$4:$A72, 'Annex 2 Designated EHV charges'!$A$11:$A$58)), 0)),"")</f>
        <v/>
      </c>
      <c r="B73" s="49" t="str">
        <f>IF($A73="","",VLOOKUP($A73,'Annex 2 Designated EHV charges'!$A:$O,2,0))</f>
        <v/>
      </c>
      <c r="C73" s="57" t="str">
        <f>IF($A73="","",VLOOKUP($A73,'Annex 2 Designated EHV charges'!$A:$O,3,0))</f>
        <v/>
      </c>
      <c r="D73" s="57" t="str">
        <f>IF($A73="","",VLOOKUP($A73,'Annex 2 Designated EHV charges'!$A:$O,7,0))</f>
        <v/>
      </c>
      <c r="E73" s="58" t="str">
        <f>IFERROR(IF(VLOOKUP($A73,'Annex 2 Designated EHV charges'!$A:$P,9,FALSE)=0,"",VLOOKUP($A73,'Annex 2 Designated EHV charges'!$A:$P,9,FALSE)),"")</f>
        <v/>
      </c>
      <c r="F73" s="197" t="str">
        <f>IFERROR(IF(VLOOKUP($A73,'Annex 2 Designated EHV charges'!$A:$P,10,FALSE)=0,"",VLOOKUP($A73,'Annex 2 Designated EHV charges'!$A:$P,10,FALSE)),"")</f>
        <v/>
      </c>
      <c r="G73" s="59" t="str">
        <f>IFERROR(IF(VLOOKUP($A73,'Annex 2 Designated EHV charges'!$A:$P,11,FALSE)=0,"",VLOOKUP($A73,'Annex 2 Designated EHV charges'!$A:$P,11,FALSE)),"")</f>
        <v/>
      </c>
      <c r="H73" s="49" t="str">
        <f>IFERROR(IF(VLOOKUP($A73,'Annex 2 Designated EHV charges'!$A:$P,12,FALSE)=0,"",VLOOKUP($A73,'Annex 2 Designated EHV charges'!$A:$P,12,FALSE)),"")</f>
        <v/>
      </c>
    </row>
    <row r="74" spans="1:8" x14ac:dyDescent="0.2">
      <c r="A74" s="49" t="str">
        <f t="array" ref="A74">IFERROR(INDEX('Annex 2 Designated EHV charges'!$A$11:$A$58, MATCH(0, IF(ISBLANK('Annex 2 Designated EHV charges'!$A$11:$A$58),1, COUNTIF(A$4:$A73, 'Annex 2 Designated EHV charges'!$A$11:$A$58)), 0)),"")</f>
        <v/>
      </c>
      <c r="B74" s="49" t="str">
        <f>IF($A74="","",VLOOKUP($A74,'Annex 2 Designated EHV charges'!$A:$O,2,0))</f>
        <v/>
      </c>
      <c r="C74" s="57" t="str">
        <f>IF($A74="","",VLOOKUP($A74,'Annex 2 Designated EHV charges'!$A:$O,3,0))</f>
        <v/>
      </c>
      <c r="D74" s="57" t="str">
        <f>IF($A74="","",VLOOKUP($A74,'Annex 2 Designated EHV charges'!$A:$O,7,0))</f>
        <v/>
      </c>
      <c r="E74" s="58" t="str">
        <f>IFERROR(IF(VLOOKUP($A74,'Annex 2 Designated EHV charges'!$A:$P,9,FALSE)=0,"",VLOOKUP($A74,'Annex 2 Designated EHV charges'!$A:$P,9,FALSE)),"")</f>
        <v/>
      </c>
      <c r="F74" s="197" t="str">
        <f>IFERROR(IF(VLOOKUP($A74,'Annex 2 Designated EHV charges'!$A:$P,10,FALSE)=0,"",VLOOKUP($A74,'Annex 2 Designated EHV charges'!$A:$P,10,FALSE)),"")</f>
        <v/>
      </c>
      <c r="G74" s="59" t="str">
        <f>IFERROR(IF(VLOOKUP($A74,'Annex 2 Designated EHV charges'!$A:$P,11,FALSE)=0,"",VLOOKUP($A74,'Annex 2 Designated EHV charges'!$A:$P,11,FALSE)),"")</f>
        <v/>
      </c>
      <c r="H74" s="49" t="str">
        <f>IFERROR(IF(VLOOKUP($A74,'Annex 2 Designated EHV charges'!$A:$P,12,FALSE)=0,"",VLOOKUP($A74,'Annex 2 Designated EHV charges'!$A:$P,12,FALSE)),"")</f>
        <v/>
      </c>
    </row>
    <row r="75" spans="1:8" x14ac:dyDescent="0.2">
      <c r="A75" s="49" t="str">
        <f t="array" ref="A75">IFERROR(INDEX('Annex 2 Designated EHV charges'!$A$11:$A$58, MATCH(0, IF(ISBLANK('Annex 2 Designated EHV charges'!$A$11:$A$58),1, COUNTIF(A$4:$A74, 'Annex 2 Designated EHV charges'!$A$11:$A$58)), 0)),"")</f>
        <v/>
      </c>
      <c r="B75" s="49" t="str">
        <f>IF($A75="","",VLOOKUP($A75,'Annex 2 Designated EHV charges'!$A:$O,2,0))</f>
        <v/>
      </c>
      <c r="C75" s="57" t="str">
        <f>IF($A75="","",VLOOKUP($A75,'Annex 2 Designated EHV charges'!$A:$O,3,0))</f>
        <v/>
      </c>
      <c r="D75" s="57" t="str">
        <f>IF($A75="","",VLOOKUP($A75,'Annex 2 Designated EHV charges'!$A:$O,7,0))</f>
        <v/>
      </c>
      <c r="E75" s="58" t="str">
        <f>IFERROR(IF(VLOOKUP($A75,'Annex 2 Designated EHV charges'!$A:$P,9,FALSE)=0,"",VLOOKUP($A75,'Annex 2 Designated EHV charges'!$A:$P,9,FALSE)),"")</f>
        <v/>
      </c>
      <c r="F75" s="197" t="str">
        <f>IFERROR(IF(VLOOKUP($A75,'Annex 2 Designated EHV charges'!$A:$P,10,FALSE)=0,"",VLOOKUP($A75,'Annex 2 Designated EHV charges'!$A:$P,10,FALSE)),"")</f>
        <v/>
      </c>
      <c r="G75" s="59" t="str">
        <f>IFERROR(IF(VLOOKUP($A75,'Annex 2 Designated EHV charges'!$A:$P,11,FALSE)=0,"",VLOOKUP($A75,'Annex 2 Designated EHV charges'!$A:$P,11,FALSE)),"")</f>
        <v/>
      </c>
      <c r="H75" s="49" t="str">
        <f>IFERROR(IF(VLOOKUP($A75,'Annex 2 Designated EHV charges'!$A:$P,12,FALSE)=0,"",VLOOKUP($A75,'Annex 2 Designated EHV charges'!$A:$P,12,FALSE)),"")</f>
        <v/>
      </c>
    </row>
    <row r="76" spans="1:8" x14ac:dyDescent="0.2">
      <c r="A76" s="49" t="str">
        <f t="array" ref="A76">IFERROR(INDEX('Annex 2 Designated EHV charges'!$A$11:$A$58, MATCH(0, IF(ISBLANK('Annex 2 Designated EHV charges'!$A$11:$A$58),1, COUNTIF(A$4:$A75, 'Annex 2 Designated EHV charges'!$A$11:$A$58)), 0)),"")</f>
        <v/>
      </c>
      <c r="B76" s="49" t="str">
        <f>IF($A76="","",VLOOKUP($A76,'Annex 2 Designated EHV charges'!$A:$O,2,0))</f>
        <v/>
      </c>
      <c r="C76" s="57" t="str">
        <f>IF($A76="","",VLOOKUP($A76,'Annex 2 Designated EHV charges'!$A:$O,3,0))</f>
        <v/>
      </c>
      <c r="D76" s="57" t="str">
        <f>IF($A76="","",VLOOKUP($A76,'Annex 2 Designated EHV charges'!$A:$O,7,0))</f>
        <v/>
      </c>
      <c r="E76" s="58" t="str">
        <f>IFERROR(IF(VLOOKUP($A76,'Annex 2 Designated EHV charges'!$A:$P,9,FALSE)=0,"",VLOOKUP($A76,'Annex 2 Designated EHV charges'!$A:$P,9,FALSE)),"")</f>
        <v/>
      </c>
      <c r="F76" s="197" t="str">
        <f>IFERROR(IF(VLOOKUP($A76,'Annex 2 Designated EHV charges'!$A:$P,10,FALSE)=0,"",VLOOKUP($A76,'Annex 2 Designated EHV charges'!$A:$P,10,FALSE)),"")</f>
        <v/>
      </c>
      <c r="G76" s="59" t="str">
        <f>IFERROR(IF(VLOOKUP($A76,'Annex 2 Designated EHV charges'!$A:$P,11,FALSE)=0,"",VLOOKUP($A76,'Annex 2 Designated EHV charges'!$A:$P,11,FALSE)),"")</f>
        <v/>
      </c>
      <c r="H76" s="49" t="str">
        <f>IFERROR(IF(VLOOKUP($A76,'Annex 2 Designated EHV charges'!$A:$P,12,FALSE)=0,"",VLOOKUP($A76,'Annex 2 Designated EHV charges'!$A:$P,12,FALSE)),"")</f>
        <v/>
      </c>
    </row>
    <row r="77" spans="1:8" x14ac:dyDescent="0.2">
      <c r="A77" s="49" t="str">
        <f t="array" ref="A77">IFERROR(INDEX('Annex 2 Designated EHV charges'!$A$11:$A$58, MATCH(0, IF(ISBLANK('Annex 2 Designated EHV charges'!$A$11:$A$58),1, COUNTIF(A$4:$A76, 'Annex 2 Designated EHV charges'!$A$11:$A$58)), 0)),"")</f>
        <v/>
      </c>
      <c r="B77" s="49" t="str">
        <f>IF($A77="","",VLOOKUP($A77,'Annex 2 Designated EHV charges'!$A:$O,2,0))</f>
        <v/>
      </c>
      <c r="C77" s="57" t="str">
        <f>IF($A77="","",VLOOKUP($A77,'Annex 2 Designated EHV charges'!$A:$O,3,0))</f>
        <v/>
      </c>
      <c r="D77" s="57" t="str">
        <f>IF($A77="","",VLOOKUP($A77,'Annex 2 Designated EHV charges'!$A:$O,7,0))</f>
        <v/>
      </c>
      <c r="E77" s="58" t="str">
        <f>IFERROR(IF(VLOOKUP($A77,'Annex 2 Designated EHV charges'!$A:$P,9,FALSE)=0,"",VLOOKUP($A77,'Annex 2 Designated EHV charges'!$A:$P,9,FALSE)),"")</f>
        <v/>
      </c>
      <c r="F77" s="197" t="str">
        <f>IFERROR(IF(VLOOKUP($A77,'Annex 2 Designated EHV charges'!$A:$P,10,FALSE)=0,"",VLOOKUP($A77,'Annex 2 Designated EHV charges'!$A:$P,10,FALSE)),"")</f>
        <v/>
      </c>
      <c r="G77" s="59" t="str">
        <f>IFERROR(IF(VLOOKUP($A77,'Annex 2 Designated EHV charges'!$A:$P,11,FALSE)=0,"",VLOOKUP($A77,'Annex 2 Designated EHV charges'!$A:$P,11,FALSE)),"")</f>
        <v/>
      </c>
      <c r="H77" s="49" t="str">
        <f>IFERROR(IF(VLOOKUP($A77,'Annex 2 Designated EHV charges'!$A:$P,12,FALSE)=0,"",VLOOKUP($A77,'Annex 2 Designated EHV charges'!$A:$P,12,FALSE)),"")</f>
        <v/>
      </c>
    </row>
    <row r="78" spans="1:8" x14ac:dyDescent="0.2">
      <c r="A78" s="49" t="str">
        <f t="array" ref="A78">IFERROR(INDEX('Annex 2 Designated EHV charges'!$A$11:$A$58, MATCH(0, IF(ISBLANK('Annex 2 Designated EHV charges'!$A$11:$A$58),1, COUNTIF(A$4:$A77, 'Annex 2 Designated EHV charges'!$A$11:$A$58)), 0)),"")</f>
        <v/>
      </c>
      <c r="B78" s="49" t="str">
        <f>IF($A78="","",VLOOKUP($A78,'Annex 2 Designated EHV charges'!$A:$O,2,0))</f>
        <v/>
      </c>
      <c r="C78" s="57" t="str">
        <f>IF($A78="","",VLOOKUP($A78,'Annex 2 Designated EHV charges'!$A:$O,3,0))</f>
        <v/>
      </c>
      <c r="D78" s="57" t="str">
        <f>IF($A78="","",VLOOKUP($A78,'Annex 2 Designated EHV charges'!$A:$O,7,0))</f>
        <v/>
      </c>
      <c r="E78" s="58" t="str">
        <f>IFERROR(IF(VLOOKUP($A78,'Annex 2 Designated EHV charges'!$A:$P,9,FALSE)=0,"",VLOOKUP($A78,'Annex 2 Designated EHV charges'!$A:$P,9,FALSE)),"")</f>
        <v/>
      </c>
      <c r="F78" s="197" t="str">
        <f>IFERROR(IF(VLOOKUP($A78,'Annex 2 Designated EHV charges'!$A:$P,10,FALSE)=0,"",VLOOKUP($A78,'Annex 2 Designated EHV charges'!$A:$P,10,FALSE)),"")</f>
        <v/>
      </c>
      <c r="G78" s="59" t="str">
        <f>IFERROR(IF(VLOOKUP($A78,'Annex 2 Designated EHV charges'!$A:$P,11,FALSE)=0,"",VLOOKUP($A78,'Annex 2 Designated EHV charges'!$A:$P,11,FALSE)),"")</f>
        <v/>
      </c>
      <c r="H78" s="49" t="str">
        <f>IFERROR(IF(VLOOKUP($A78,'Annex 2 Designated EHV charges'!$A:$P,12,FALSE)=0,"",VLOOKUP($A78,'Annex 2 Designated EHV charges'!$A:$P,12,FALSE)),"")</f>
        <v/>
      </c>
    </row>
    <row r="79" spans="1:8" x14ac:dyDescent="0.2">
      <c r="A79" s="49" t="str">
        <f t="array" ref="A79">IFERROR(INDEX('Annex 2 Designated EHV charges'!$A$11:$A$58, MATCH(0, IF(ISBLANK('Annex 2 Designated EHV charges'!$A$11:$A$58),1, COUNTIF(A$4:$A78, 'Annex 2 Designated EHV charges'!$A$11:$A$58)), 0)),"")</f>
        <v/>
      </c>
      <c r="B79" s="49" t="str">
        <f>IF($A79="","",VLOOKUP($A79,'Annex 2 Designated EHV charges'!$A:$O,2,0))</f>
        <v/>
      </c>
      <c r="C79" s="57" t="str">
        <f>IF($A79="","",VLOOKUP($A79,'Annex 2 Designated EHV charges'!$A:$O,3,0))</f>
        <v/>
      </c>
      <c r="D79" s="57" t="str">
        <f>IF($A79="","",VLOOKUP($A79,'Annex 2 Designated EHV charges'!$A:$O,7,0))</f>
        <v/>
      </c>
      <c r="E79" s="58" t="str">
        <f>IFERROR(IF(VLOOKUP($A79,'Annex 2 Designated EHV charges'!$A:$P,9,FALSE)=0,"",VLOOKUP($A79,'Annex 2 Designated EHV charges'!$A:$P,9,FALSE)),"")</f>
        <v/>
      </c>
      <c r="F79" s="197" t="str">
        <f>IFERROR(IF(VLOOKUP($A79,'Annex 2 Designated EHV charges'!$A:$P,10,FALSE)=0,"",VLOOKUP($A79,'Annex 2 Designated EHV charges'!$A:$P,10,FALSE)),"")</f>
        <v/>
      </c>
      <c r="G79" s="59" t="str">
        <f>IFERROR(IF(VLOOKUP($A79,'Annex 2 Designated EHV charges'!$A:$P,11,FALSE)=0,"",VLOOKUP($A79,'Annex 2 Designated EHV charges'!$A:$P,11,FALSE)),"")</f>
        <v/>
      </c>
      <c r="H79" s="49" t="str">
        <f>IFERROR(IF(VLOOKUP($A79,'Annex 2 Designated EHV charges'!$A:$P,12,FALSE)=0,"",VLOOKUP($A79,'Annex 2 Designated EHV charges'!$A:$P,12,FALSE)),"")</f>
        <v/>
      </c>
    </row>
    <row r="80" spans="1:8" x14ac:dyDescent="0.2">
      <c r="A80" s="49" t="str">
        <f t="array" ref="A80">IFERROR(INDEX('Annex 2 Designated EHV charges'!$A$11:$A$58, MATCH(0, IF(ISBLANK('Annex 2 Designated EHV charges'!$A$11:$A$58),1, COUNTIF(A$4:$A79, 'Annex 2 Designated EHV charges'!$A$11:$A$58)), 0)),"")</f>
        <v/>
      </c>
      <c r="B80" s="49" t="str">
        <f>IF($A80="","",VLOOKUP($A80,'Annex 2 Designated EHV charges'!$A:$O,2,0))</f>
        <v/>
      </c>
      <c r="C80" s="57" t="str">
        <f>IF($A80="","",VLOOKUP($A80,'Annex 2 Designated EHV charges'!$A:$O,3,0))</f>
        <v/>
      </c>
      <c r="D80" s="57" t="str">
        <f>IF($A80="","",VLOOKUP($A80,'Annex 2 Designated EHV charges'!$A:$O,7,0))</f>
        <v/>
      </c>
      <c r="E80" s="58" t="str">
        <f>IFERROR(IF(VLOOKUP($A80,'Annex 2 Designated EHV charges'!$A:$P,9,FALSE)=0,"",VLOOKUP($A80,'Annex 2 Designated EHV charges'!$A:$P,9,FALSE)),"")</f>
        <v/>
      </c>
      <c r="F80" s="197" t="str">
        <f>IFERROR(IF(VLOOKUP($A80,'Annex 2 Designated EHV charges'!$A:$P,10,FALSE)=0,"",VLOOKUP($A80,'Annex 2 Designated EHV charges'!$A:$P,10,FALSE)),"")</f>
        <v/>
      </c>
      <c r="G80" s="59" t="str">
        <f>IFERROR(IF(VLOOKUP($A80,'Annex 2 Designated EHV charges'!$A:$P,11,FALSE)=0,"",VLOOKUP($A80,'Annex 2 Designated EHV charges'!$A:$P,11,FALSE)),"")</f>
        <v/>
      </c>
      <c r="H80" s="49" t="str">
        <f>IFERROR(IF(VLOOKUP($A80,'Annex 2 Designated EHV charges'!$A:$P,12,FALSE)=0,"",VLOOKUP($A80,'Annex 2 Designated EHV charges'!$A:$P,12,FALSE)),"")</f>
        <v/>
      </c>
    </row>
    <row r="81" spans="1:8" x14ac:dyDescent="0.2">
      <c r="A81" s="49" t="str">
        <f t="array" ref="A81">IFERROR(INDEX('Annex 2 Designated EHV charges'!$A$11:$A$58, MATCH(0, IF(ISBLANK('Annex 2 Designated EHV charges'!$A$11:$A$58),1, COUNTIF(A$4:$A80, 'Annex 2 Designated EHV charges'!$A$11:$A$58)), 0)),"")</f>
        <v/>
      </c>
      <c r="B81" s="49" t="str">
        <f>IF($A81="","",VLOOKUP($A81,'Annex 2 Designated EHV charges'!$A:$O,2,0))</f>
        <v/>
      </c>
      <c r="C81" s="57" t="str">
        <f>IF($A81="","",VLOOKUP($A81,'Annex 2 Designated EHV charges'!$A:$O,3,0))</f>
        <v/>
      </c>
      <c r="D81" s="57" t="str">
        <f>IF($A81="","",VLOOKUP($A81,'Annex 2 Designated EHV charges'!$A:$O,7,0))</f>
        <v/>
      </c>
      <c r="E81" s="58" t="str">
        <f>IFERROR(IF(VLOOKUP($A81,'Annex 2 Designated EHV charges'!$A:$P,9,FALSE)=0,"",VLOOKUP($A81,'Annex 2 Designated EHV charges'!$A:$P,9,FALSE)),"")</f>
        <v/>
      </c>
      <c r="F81" s="197" t="str">
        <f>IFERROR(IF(VLOOKUP($A81,'Annex 2 Designated EHV charges'!$A:$P,10,FALSE)=0,"",VLOOKUP($A81,'Annex 2 Designated EHV charges'!$A:$P,10,FALSE)),"")</f>
        <v/>
      </c>
      <c r="G81" s="59" t="str">
        <f>IFERROR(IF(VLOOKUP($A81,'Annex 2 Designated EHV charges'!$A:$P,11,FALSE)=0,"",VLOOKUP($A81,'Annex 2 Designated EHV charges'!$A:$P,11,FALSE)),"")</f>
        <v/>
      </c>
      <c r="H81" s="49" t="str">
        <f>IFERROR(IF(VLOOKUP($A81,'Annex 2 Designated EHV charges'!$A:$P,12,FALSE)=0,"",VLOOKUP($A81,'Annex 2 Designated EHV charges'!$A:$P,12,FALSE)),"")</f>
        <v/>
      </c>
    </row>
    <row r="82" spans="1:8" x14ac:dyDescent="0.2">
      <c r="A82" s="49" t="str">
        <f t="array" ref="A82">IFERROR(INDEX('Annex 2 Designated EHV charges'!$A$11:$A$58, MATCH(0, IF(ISBLANK('Annex 2 Designated EHV charges'!$A$11:$A$58),1, COUNTIF(A$4:$A81, 'Annex 2 Designated EHV charges'!$A$11:$A$58)), 0)),"")</f>
        <v/>
      </c>
      <c r="B82" s="49" t="str">
        <f>IF($A82="","",VLOOKUP($A82,'Annex 2 Designated EHV charges'!$A:$O,2,0))</f>
        <v/>
      </c>
      <c r="C82" s="57" t="str">
        <f>IF($A82="","",VLOOKUP($A82,'Annex 2 Designated EHV charges'!$A:$O,3,0))</f>
        <v/>
      </c>
      <c r="D82" s="57" t="str">
        <f>IF($A82="","",VLOOKUP($A82,'Annex 2 Designated EHV charges'!$A:$O,7,0))</f>
        <v/>
      </c>
      <c r="E82" s="58" t="str">
        <f>IFERROR(IF(VLOOKUP($A82,'Annex 2 Designated EHV charges'!$A:$P,9,FALSE)=0,"",VLOOKUP($A82,'Annex 2 Designated EHV charges'!$A:$P,9,FALSE)),"")</f>
        <v/>
      </c>
      <c r="F82" s="197" t="str">
        <f>IFERROR(IF(VLOOKUP($A82,'Annex 2 Designated EHV charges'!$A:$P,10,FALSE)=0,"",VLOOKUP($A82,'Annex 2 Designated EHV charges'!$A:$P,10,FALSE)),"")</f>
        <v/>
      </c>
      <c r="G82" s="59" t="str">
        <f>IFERROR(IF(VLOOKUP($A82,'Annex 2 Designated EHV charges'!$A:$P,11,FALSE)=0,"",VLOOKUP($A82,'Annex 2 Designated EHV charges'!$A:$P,11,FALSE)),"")</f>
        <v/>
      </c>
      <c r="H82" s="49" t="str">
        <f>IFERROR(IF(VLOOKUP($A82,'Annex 2 Designated EHV charges'!$A:$P,12,FALSE)=0,"",VLOOKUP($A82,'Annex 2 Designated EHV charges'!$A:$P,12,FALSE)),"")</f>
        <v/>
      </c>
    </row>
    <row r="83" spans="1:8" x14ac:dyDescent="0.2">
      <c r="A83" s="49" t="str">
        <f t="array" ref="A83">IFERROR(INDEX('Annex 2 Designated EHV charges'!$A$11:$A$58, MATCH(0, IF(ISBLANK('Annex 2 Designated EHV charges'!$A$11:$A$58),1, COUNTIF(A$4:$A82, 'Annex 2 Designated EHV charges'!$A$11:$A$58)), 0)),"")</f>
        <v/>
      </c>
      <c r="B83" s="49" t="str">
        <f>IF($A83="","",VLOOKUP($A83,'Annex 2 Designated EHV charges'!$A:$O,2,0))</f>
        <v/>
      </c>
      <c r="C83" s="57" t="str">
        <f>IF($A83="","",VLOOKUP($A83,'Annex 2 Designated EHV charges'!$A:$O,3,0))</f>
        <v/>
      </c>
      <c r="D83" s="57" t="str">
        <f>IF($A83="","",VLOOKUP($A83,'Annex 2 Designated EHV charges'!$A:$O,7,0))</f>
        <v/>
      </c>
      <c r="E83" s="58" t="str">
        <f>IFERROR(IF(VLOOKUP($A83,'Annex 2 Designated EHV charges'!$A:$P,9,FALSE)=0,"",VLOOKUP($A83,'Annex 2 Designated EHV charges'!$A:$P,9,FALSE)),"")</f>
        <v/>
      </c>
      <c r="F83" s="197" t="str">
        <f>IFERROR(IF(VLOOKUP($A83,'Annex 2 Designated EHV charges'!$A:$P,10,FALSE)=0,"",VLOOKUP($A83,'Annex 2 Designated EHV charges'!$A:$P,10,FALSE)),"")</f>
        <v/>
      </c>
      <c r="G83" s="59" t="str">
        <f>IFERROR(IF(VLOOKUP($A83,'Annex 2 Designated EHV charges'!$A:$P,11,FALSE)=0,"",VLOOKUP($A83,'Annex 2 Designated EHV charges'!$A:$P,11,FALSE)),"")</f>
        <v/>
      </c>
      <c r="H83" s="49" t="str">
        <f>IFERROR(IF(VLOOKUP($A83,'Annex 2 Designated EHV charges'!$A:$P,12,FALSE)=0,"",VLOOKUP($A83,'Annex 2 Designated EHV charges'!$A:$P,12,FALSE)),"")</f>
        <v/>
      </c>
    </row>
    <row r="84" spans="1:8" x14ac:dyDescent="0.2">
      <c r="A84" s="49" t="str">
        <f t="array" ref="A84">IFERROR(INDEX('Annex 2 Designated EHV charges'!$A$11:$A$58, MATCH(0, IF(ISBLANK('Annex 2 Designated EHV charges'!$A$11:$A$58),1, COUNTIF(A$4:$A83, 'Annex 2 Designated EHV charges'!$A$11:$A$58)), 0)),"")</f>
        <v/>
      </c>
      <c r="B84" s="49" t="str">
        <f>IF($A84="","",VLOOKUP($A84,'Annex 2 Designated EHV charges'!$A:$O,2,0))</f>
        <v/>
      </c>
      <c r="C84" s="57" t="str">
        <f>IF($A84="","",VLOOKUP($A84,'Annex 2 Designated EHV charges'!$A:$O,3,0))</f>
        <v/>
      </c>
      <c r="D84" s="57" t="str">
        <f>IF($A84="","",VLOOKUP($A84,'Annex 2 Designated EHV charges'!$A:$O,7,0))</f>
        <v/>
      </c>
      <c r="E84" s="58" t="str">
        <f>IFERROR(IF(VLOOKUP($A84,'Annex 2 Designated EHV charges'!$A:$P,9,FALSE)=0,"",VLOOKUP($A84,'Annex 2 Designated EHV charges'!$A:$P,9,FALSE)),"")</f>
        <v/>
      </c>
      <c r="F84" s="197" t="str">
        <f>IFERROR(IF(VLOOKUP($A84,'Annex 2 Designated EHV charges'!$A:$P,10,FALSE)=0,"",VLOOKUP($A84,'Annex 2 Designated EHV charges'!$A:$P,10,FALSE)),"")</f>
        <v/>
      </c>
      <c r="G84" s="59" t="str">
        <f>IFERROR(IF(VLOOKUP($A84,'Annex 2 Designated EHV charges'!$A:$P,11,FALSE)=0,"",VLOOKUP($A84,'Annex 2 Designated EHV charges'!$A:$P,11,FALSE)),"")</f>
        <v/>
      </c>
      <c r="H84" s="49" t="str">
        <f>IFERROR(IF(VLOOKUP($A84,'Annex 2 Designated EHV charges'!$A:$P,12,FALSE)=0,"",VLOOKUP($A84,'Annex 2 Designated EHV charges'!$A:$P,12,FALSE)),"")</f>
        <v/>
      </c>
    </row>
    <row r="85" spans="1:8" x14ac:dyDescent="0.2">
      <c r="A85" s="49" t="str">
        <f t="array" ref="A85">IFERROR(INDEX('Annex 2 Designated EHV charges'!$A$11:$A$58, MATCH(0, IF(ISBLANK('Annex 2 Designated EHV charges'!$A$11:$A$58),1, COUNTIF(A$4:$A84, 'Annex 2 Designated EHV charges'!$A$11:$A$58)), 0)),"")</f>
        <v/>
      </c>
      <c r="B85" s="49" t="str">
        <f>IF($A85="","",VLOOKUP($A85,'Annex 2 Designated EHV charges'!$A:$O,2,0))</f>
        <v/>
      </c>
      <c r="C85" s="57" t="str">
        <f>IF($A85="","",VLOOKUP($A85,'Annex 2 Designated EHV charges'!$A:$O,3,0))</f>
        <v/>
      </c>
      <c r="D85" s="57" t="str">
        <f>IF($A85="","",VLOOKUP($A85,'Annex 2 Designated EHV charges'!$A:$O,7,0))</f>
        <v/>
      </c>
      <c r="E85" s="58" t="str">
        <f>IFERROR(IF(VLOOKUP($A85,'Annex 2 Designated EHV charges'!$A:$P,9,FALSE)=0,"",VLOOKUP($A85,'Annex 2 Designated EHV charges'!$A:$P,9,FALSE)),"")</f>
        <v/>
      </c>
      <c r="F85" s="197" t="str">
        <f>IFERROR(IF(VLOOKUP($A85,'Annex 2 Designated EHV charges'!$A:$P,10,FALSE)=0,"",VLOOKUP($A85,'Annex 2 Designated EHV charges'!$A:$P,10,FALSE)),"")</f>
        <v/>
      </c>
      <c r="G85" s="59" t="str">
        <f>IFERROR(IF(VLOOKUP($A85,'Annex 2 Designated EHV charges'!$A:$P,11,FALSE)=0,"",VLOOKUP($A85,'Annex 2 Designated EHV charges'!$A:$P,11,FALSE)),"")</f>
        <v/>
      </c>
      <c r="H85" s="49" t="str">
        <f>IFERROR(IF(VLOOKUP($A85,'Annex 2 Designated EHV charges'!$A:$P,12,FALSE)=0,"",VLOOKUP($A85,'Annex 2 Designated EHV charges'!$A:$P,12,FALSE)),"")</f>
        <v/>
      </c>
    </row>
    <row r="86" spans="1:8" x14ac:dyDescent="0.2">
      <c r="A86" s="49" t="str">
        <f t="array" ref="A86">IFERROR(INDEX('Annex 2 Designated EHV charges'!$A$11:$A$58, MATCH(0, IF(ISBLANK('Annex 2 Designated EHV charges'!$A$11:$A$58),1, COUNTIF(A$4:$A85, 'Annex 2 Designated EHV charges'!$A$11:$A$58)), 0)),"")</f>
        <v/>
      </c>
      <c r="B86" s="49" t="str">
        <f>IF($A86="","",VLOOKUP($A86,'Annex 2 Designated EHV charges'!$A:$O,2,0))</f>
        <v/>
      </c>
      <c r="C86" s="57" t="str">
        <f>IF($A86="","",VLOOKUP($A86,'Annex 2 Designated EHV charges'!$A:$O,3,0))</f>
        <v/>
      </c>
      <c r="D86" s="57" t="str">
        <f>IF($A86="","",VLOOKUP($A86,'Annex 2 Designated EHV charges'!$A:$O,7,0))</f>
        <v/>
      </c>
      <c r="E86" s="58" t="str">
        <f>IFERROR(IF(VLOOKUP($A86,'Annex 2 Designated EHV charges'!$A:$P,9,FALSE)=0,"",VLOOKUP($A86,'Annex 2 Designated EHV charges'!$A:$P,9,FALSE)),"")</f>
        <v/>
      </c>
      <c r="F86" s="197" t="str">
        <f>IFERROR(IF(VLOOKUP($A86,'Annex 2 Designated EHV charges'!$A:$P,10,FALSE)=0,"",VLOOKUP($A86,'Annex 2 Designated EHV charges'!$A:$P,10,FALSE)),"")</f>
        <v/>
      </c>
      <c r="G86" s="59" t="str">
        <f>IFERROR(IF(VLOOKUP($A86,'Annex 2 Designated EHV charges'!$A:$P,11,FALSE)=0,"",VLOOKUP($A86,'Annex 2 Designated EHV charges'!$A:$P,11,FALSE)),"")</f>
        <v/>
      </c>
      <c r="H86" s="49" t="str">
        <f>IFERROR(IF(VLOOKUP($A86,'Annex 2 Designated EHV charges'!$A:$P,12,FALSE)=0,"",VLOOKUP($A86,'Annex 2 Designated EHV charges'!$A:$P,12,FALSE)),"")</f>
        <v/>
      </c>
    </row>
    <row r="87" spans="1:8" x14ac:dyDescent="0.2">
      <c r="A87" s="49" t="str">
        <f t="array" ref="A87">IFERROR(INDEX('Annex 2 Designated EHV charges'!$A$11:$A$58, MATCH(0, IF(ISBLANK('Annex 2 Designated EHV charges'!$A$11:$A$58),1, COUNTIF(A$4:$A86, 'Annex 2 Designated EHV charges'!$A$11:$A$58)), 0)),"")</f>
        <v/>
      </c>
      <c r="B87" s="49" t="str">
        <f>IF($A87="","",VLOOKUP($A87,'Annex 2 Designated EHV charges'!$A:$O,2,0))</f>
        <v/>
      </c>
      <c r="C87" s="57" t="str">
        <f>IF($A87="","",VLOOKUP($A87,'Annex 2 Designated EHV charges'!$A:$O,3,0))</f>
        <v/>
      </c>
      <c r="D87" s="57" t="str">
        <f>IF($A87="","",VLOOKUP($A87,'Annex 2 Designated EHV charges'!$A:$O,7,0))</f>
        <v/>
      </c>
      <c r="E87" s="58" t="str">
        <f>IFERROR(IF(VLOOKUP($A87,'Annex 2 Designated EHV charges'!$A:$P,9,FALSE)=0,"",VLOOKUP($A87,'Annex 2 Designated EHV charges'!$A:$P,9,FALSE)),"")</f>
        <v/>
      </c>
      <c r="F87" s="197" t="str">
        <f>IFERROR(IF(VLOOKUP($A87,'Annex 2 Designated EHV charges'!$A:$P,10,FALSE)=0,"",VLOOKUP($A87,'Annex 2 Designated EHV charges'!$A:$P,10,FALSE)),"")</f>
        <v/>
      </c>
      <c r="G87" s="59" t="str">
        <f>IFERROR(IF(VLOOKUP($A87,'Annex 2 Designated EHV charges'!$A:$P,11,FALSE)=0,"",VLOOKUP($A87,'Annex 2 Designated EHV charges'!$A:$P,11,FALSE)),"")</f>
        <v/>
      </c>
      <c r="H87" s="49" t="str">
        <f>IFERROR(IF(VLOOKUP($A87,'Annex 2 Designated EHV charges'!$A:$P,12,FALSE)=0,"",VLOOKUP($A87,'Annex 2 Designated EHV charges'!$A:$P,12,FALSE)),"")</f>
        <v/>
      </c>
    </row>
    <row r="88" spans="1:8" x14ac:dyDescent="0.2">
      <c r="A88" s="49" t="str">
        <f t="array" ref="A88">IFERROR(INDEX('Annex 2 Designated EHV charges'!$A$11:$A$58, MATCH(0, IF(ISBLANK('Annex 2 Designated EHV charges'!$A$11:$A$58),1, COUNTIF(A$4:$A87, 'Annex 2 Designated EHV charges'!$A$11:$A$58)), 0)),"")</f>
        <v/>
      </c>
      <c r="B88" s="49" t="str">
        <f>IF($A88="","",VLOOKUP($A88,'Annex 2 Designated EHV charges'!$A:$O,2,0))</f>
        <v/>
      </c>
      <c r="C88" s="57" t="str">
        <f>IF($A88="","",VLOOKUP($A88,'Annex 2 Designated EHV charges'!$A:$O,3,0))</f>
        <v/>
      </c>
      <c r="D88" s="57" t="str">
        <f>IF($A88="","",VLOOKUP($A88,'Annex 2 Designated EHV charges'!$A:$O,7,0))</f>
        <v/>
      </c>
      <c r="E88" s="58" t="str">
        <f>IFERROR(IF(VLOOKUP($A88,'Annex 2 Designated EHV charges'!$A:$P,9,FALSE)=0,"",VLOOKUP($A88,'Annex 2 Designated EHV charges'!$A:$P,9,FALSE)),"")</f>
        <v/>
      </c>
      <c r="F88" s="197" t="str">
        <f>IFERROR(IF(VLOOKUP($A88,'Annex 2 Designated EHV charges'!$A:$P,10,FALSE)=0,"",VLOOKUP($A88,'Annex 2 Designated EHV charges'!$A:$P,10,FALSE)),"")</f>
        <v/>
      </c>
      <c r="G88" s="59" t="str">
        <f>IFERROR(IF(VLOOKUP($A88,'Annex 2 Designated EHV charges'!$A:$P,11,FALSE)=0,"",VLOOKUP($A88,'Annex 2 Designated EHV charges'!$A:$P,11,FALSE)),"")</f>
        <v/>
      </c>
      <c r="H88" s="49" t="str">
        <f>IFERROR(IF(VLOOKUP($A88,'Annex 2 Designated EHV charges'!$A:$P,12,FALSE)=0,"",VLOOKUP($A88,'Annex 2 Designated EHV charges'!$A:$P,12,FALSE)),"")</f>
        <v/>
      </c>
    </row>
    <row r="89" spans="1:8" x14ac:dyDescent="0.2">
      <c r="A89" s="49" t="str">
        <f t="array" ref="A89">IFERROR(INDEX('Annex 2 Designated EHV charges'!$A$11:$A$58, MATCH(0, IF(ISBLANK('Annex 2 Designated EHV charges'!$A$11:$A$58),1, COUNTIF(A$4:$A88, 'Annex 2 Designated EHV charges'!$A$11:$A$58)), 0)),"")</f>
        <v/>
      </c>
      <c r="B89" s="49" t="str">
        <f>IF($A89="","",VLOOKUP($A89,'Annex 2 Designated EHV charges'!$A:$O,2,0))</f>
        <v/>
      </c>
      <c r="C89" s="57" t="str">
        <f>IF($A89="","",VLOOKUP($A89,'Annex 2 Designated EHV charges'!$A:$O,3,0))</f>
        <v/>
      </c>
      <c r="D89" s="57" t="str">
        <f>IF($A89="","",VLOOKUP($A89,'Annex 2 Designated EHV charges'!$A:$O,7,0))</f>
        <v/>
      </c>
      <c r="E89" s="58" t="str">
        <f>IFERROR(IF(VLOOKUP($A89,'Annex 2 Designated EHV charges'!$A:$P,9,FALSE)=0,"",VLOOKUP($A89,'Annex 2 Designated EHV charges'!$A:$P,9,FALSE)),"")</f>
        <v/>
      </c>
      <c r="F89" s="197" t="str">
        <f>IFERROR(IF(VLOOKUP($A89,'Annex 2 Designated EHV charges'!$A:$P,10,FALSE)=0,"",VLOOKUP($A89,'Annex 2 Designated EHV charges'!$A:$P,10,FALSE)),"")</f>
        <v/>
      </c>
      <c r="G89" s="59" t="str">
        <f>IFERROR(IF(VLOOKUP($A89,'Annex 2 Designated EHV charges'!$A:$P,11,FALSE)=0,"",VLOOKUP($A89,'Annex 2 Designated EHV charges'!$A:$P,11,FALSE)),"")</f>
        <v/>
      </c>
      <c r="H89" s="49" t="str">
        <f>IFERROR(IF(VLOOKUP($A89,'Annex 2 Designated EHV charges'!$A:$P,12,FALSE)=0,"",VLOOKUP($A89,'Annex 2 Designated EHV charges'!$A:$P,12,FALSE)),"")</f>
        <v/>
      </c>
    </row>
    <row r="90" spans="1:8" x14ac:dyDescent="0.2">
      <c r="A90" s="49" t="str">
        <f t="array" ref="A90">IFERROR(INDEX('Annex 2 Designated EHV charges'!$A$11:$A$58, MATCH(0, IF(ISBLANK('Annex 2 Designated EHV charges'!$A$11:$A$58),1, COUNTIF(A$4:$A89, 'Annex 2 Designated EHV charges'!$A$11:$A$58)), 0)),"")</f>
        <v/>
      </c>
      <c r="B90" s="49" t="str">
        <f>IF($A90="","",VLOOKUP($A90,'Annex 2 Designated EHV charges'!$A:$O,2,0))</f>
        <v/>
      </c>
      <c r="C90" s="57" t="str">
        <f>IF($A90="","",VLOOKUP($A90,'Annex 2 Designated EHV charges'!$A:$O,3,0))</f>
        <v/>
      </c>
      <c r="D90" s="57" t="str">
        <f>IF($A90="","",VLOOKUP($A90,'Annex 2 Designated EHV charges'!$A:$O,7,0))</f>
        <v/>
      </c>
      <c r="E90" s="58" t="str">
        <f>IFERROR(IF(VLOOKUP($A90,'Annex 2 Designated EHV charges'!$A:$P,9,FALSE)=0,"",VLOOKUP($A90,'Annex 2 Designated EHV charges'!$A:$P,9,FALSE)),"")</f>
        <v/>
      </c>
      <c r="F90" s="197" t="str">
        <f>IFERROR(IF(VLOOKUP($A90,'Annex 2 Designated EHV charges'!$A:$P,10,FALSE)=0,"",VLOOKUP($A90,'Annex 2 Designated EHV charges'!$A:$P,10,FALSE)),"")</f>
        <v/>
      </c>
      <c r="G90" s="59" t="str">
        <f>IFERROR(IF(VLOOKUP($A90,'Annex 2 Designated EHV charges'!$A:$P,11,FALSE)=0,"",VLOOKUP($A90,'Annex 2 Designated EHV charges'!$A:$P,11,FALSE)),"")</f>
        <v/>
      </c>
      <c r="H90" s="49" t="str">
        <f>IFERROR(IF(VLOOKUP($A90,'Annex 2 Designated EHV charges'!$A:$P,12,FALSE)=0,"",VLOOKUP($A90,'Annex 2 Designated EHV charges'!$A:$P,12,FALSE)),"")</f>
        <v/>
      </c>
    </row>
    <row r="91" spans="1:8" x14ac:dyDescent="0.2">
      <c r="A91" s="49" t="str">
        <f t="array" ref="A91">IFERROR(INDEX('Annex 2 Designated EHV charges'!$A$11:$A$58, MATCH(0, IF(ISBLANK('Annex 2 Designated EHV charges'!$A$11:$A$58),1, COUNTIF(A$4:$A90, 'Annex 2 Designated EHV charges'!$A$11:$A$58)), 0)),"")</f>
        <v/>
      </c>
      <c r="B91" s="49" t="str">
        <f>IF($A91="","",VLOOKUP($A91,'Annex 2 Designated EHV charges'!$A:$O,2,0))</f>
        <v/>
      </c>
      <c r="C91" s="57" t="str">
        <f>IF($A91="","",VLOOKUP($A91,'Annex 2 Designated EHV charges'!$A:$O,3,0))</f>
        <v/>
      </c>
      <c r="D91" s="57" t="str">
        <f>IF($A91="","",VLOOKUP($A91,'Annex 2 Designated EHV charges'!$A:$O,7,0))</f>
        <v/>
      </c>
      <c r="E91" s="58" t="str">
        <f>IFERROR(IF(VLOOKUP($A91,'Annex 2 Designated EHV charges'!$A:$P,9,FALSE)=0,"",VLOOKUP($A91,'Annex 2 Designated EHV charges'!$A:$P,9,FALSE)),"")</f>
        <v/>
      </c>
      <c r="F91" s="197" t="str">
        <f>IFERROR(IF(VLOOKUP($A91,'Annex 2 Designated EHV charges'!$A:$P,10,FALSE)=0,"",VLOOKUP($A91,'Annex 2 Designated EHV charges'!$A:$P,10,FALSE)),"")</f>
        <v/>
      </c>
      <c r="G91" s="59" t="str">
        <f>IFERROR(IF(VLOOKUP($A91,'Annex 2 Designated EHV charges'!$A:$P,11,FALSE)=0,"",VLOOKUP($A91,'Annex 2 Designated EHV charges'!$A:$P,11,FALSE)),"")</f>
        <v/>
      </c>
      <c r="H91" s="49" t="str">
        <f>IFERROR(IF(VLOOKUP($A91,'Annex 2 Designated EHV charges'!$A:$P,12,FALSE)=0,"",VLOOKUP($A91,'Annex 2 Designated EHV charges'!$A:$P,12,FALSE)),"")</f>
        <v/>
      </c>
    </row>
    <row r="92" spans="1:8" x14ac:dyDescent="0.2">
      <c r="A92" s="49" t="str">
        <f t="array" ref="A92">IFERROR(INDEX('Annex 2 Designated EHV charges'!$A$11:$A$58, MATCH(0, IF(ISBLANK('Annex 2 Designated EHV charges'!$A$11:$A$58),1, COUNTIF(A$4:$A91, 'Annex 2 Designated EHV charges'!$A$11:$A$58)), 0)),"")</f>
        <v/>
      </c>
      <c r="B92" s="49" t="str">
        <f>IF($A92="","",VLOOKUP($A92,'Annex 2 Designated EHV charges'!$A:$O,2,0))</f>
        <v/>
      </c>
      <c r="C92" s="57" t="str">
        <f>IF($A92="","",VLOOKUP($A92,'Annex 2 Designated EHV charges'!$A:$O,3,0))</f>
        <v/>
      </c>
      <c r="D92" s="57" t="str">
        <f>IF($A92="","",VLOOKUP($A92,'Annex 2 Designated EHV charges'!$A:$O,7,0))</f>
        <v/>
      </c>
      <c r="E92" s="58" t="str">
        <f>IFERROR(IF(VLOOKUP($A92,'Annex 2 Designated EHV charges'!$A:$P,9,FALSE)=0,"",VLOOKUP($A92,'Annex 2 Designated EHV charges'!$A:$P,9,FALSE)),"")</f>
        <v/>
      </c>
      <c r="F92" s="197" t="str">
        <f>IFERROR(IF(VLOOKUP($A92,'Annex 2 Designated EHV charges'!$A:$P,10,FALSE)=0,"",VLOOKUP($A92,'Annex 2 Designated EHV charges'!$A:$P,10,FALSE)),"")</f>
        <v/>
      </c>
      <c r="G92" s="59" t="str">
        <f>IFERROR(IF(VLOOKUP($A92,'Annex 2 Designated EHV charges'!$A:$P,11,FALSE)=0,"",VLOOKUP($A92,'Annex 2 Designated EHV charges'!$A:$P,11,FALSE)),"")</f>
        <v/>
      </c>
      <c r="H92" s="49" t="str">
        <f>IFERROR(IF(VLOOKUP($A92,'Annex 2 Designated EHV charges'!$A:$P,12,FALSE)=0,"",VLOOKUP($A92,'Annex 2 Designated EHV charges'!$A:$P,12,FALSE)),"")</f>
        <v/>
      </c>
    </row>
    <row r="93" spans="1:8" x14ac:dyDescent="0.2">
      <c r="A93" s="49" t="str">
        <f t="array" ref="A93">IFERROR(INDEX('Annex 2 Designated EHV charges'!$A$11:$A$58, MATCH(0, IF(ISBLANK('Annex 2 Designated EHV charges'!$A$11:$A$58),1, COUNTIF(A$4:$A92, 'Annex 2 Designated EHV charges'!$A$11:$A$58)), 0)),"")</f>
        <v/>
      </c>
      <c r="B93" s="49" t="str">
        <f>IF($A93="","",VLOOKUP($A93,'Annex 2 Designated EHV charges'!$A:$O,2,0))</f>
        <v/>
      </c>
      <c r="C93" s="57" t="str">
        <f>IF($A93="","",VLOOKUP($A93,'Annex 2 Designated EHV charges'!$A:$O,3,0))</f>
        <v/>
      </c>
      <c r="D93" s="57" t="str">
        <f>IF($A93="","",VLOOKUP($A93,'Annex 2 Designated EHV charges'!$A:$O,7,0))</f>
        <v/>
      </c>
      <c r="E93" s="58" t="str">
        <f>IFERROR(IF(VLOOKUP($A93,'Annex 2 Designated EHV charges'!$A:$P,9,FALSE)=0,"",VLOOKUP($A93,'Annex 2 Designated EHV charges'!$A:$P,9,FALSE)),"")</f>
        <v/>
      </c>
      <c r="F93" s="197" t="str">
        <f>IFERROR(IF(VLOOKUP($A93,'Annex 2 Designated EHV charges'!$A:$P,10,FALSE)=0,"",VLOOKUP($A93,'Annex 2 Designated EHV charges'!$A:$P,10,FALSE)),"")</f>
        <v/>
      </c>
      <c r="G93" s="59" t="str">
        <f>IFERROR(IF(VLOOKUP($A93,'Annex 2 Designated EHV charges'!$A:$P,11,FALSE)=0,"",VLOOKUP($A93,'Annex 2 Designated EHV charges'!$A:$P,11,FALSE)),"")</f>
        <v/>
      </c>
      <c r="H93" s="49" t="str">
        <f>IFERROR(IF(VLOOKUP($A93,'Annex 2 Designated EHV charges'!$A:$P,12,FALSE)=0,"",VLOOKUP($A93,'Annex 2 Designated EHV charges'!$A:$P,12,FALSE)),"")</f>
        <v/>
      </c>
    </row>
    <row r="94" spans="1:8" x14ac:dyDescent="0.2">
      <c r="A94" s="49" t="str">
        <f t="array" ref="A94">IFERROR(INDEX('Annex 2 Designated EHV charges'!$A$11:$A$58, MATCH(0, IF(ISBLANK('Annex 2 Designated EHV charges'!$A$11:$A$58),1, COUNTIF(A$4:$A93, 'Annex 2 Designated EHV charges'!$A$11:$A$58)), 0)),"")</f>
        <v/>
      </c>
      <c r="B94" s="49" t="str">
        <f>IF($A94="","",VLOOKUP($A94,'Annex 2 Designated EHV charges'!$A:$O,2,0))</f>
        <v/>
      </c>
      <c r="C94" s="57" t="str">
        <f>IF($A94="","",VLOOKUP($A94,'Annex 2 Designated EHV charges'!$A:$O,3,0))</f>
        <v/>
      </c>
      <c r="D94" s="57" t="str">
        <f>IF($A94="","",VLOOKUP($A94,'Annex 2 Designated EHV charges'!$A:$O,7,0))</f>
        <v/>
      </c>
      <c r="E94" s="58" t="str">
        <f>IFERROR(IF(VLOOKUP($A94,'Annex 2 Designated EHV charges'!$A:$P,9,FALSE)=0,"",VLOOKUP($A94,'Annex 2 Designated EHV charges'!$A:$P,9,FALSE)),"")</f>
        <v/>
      </c>
      <c r="F94" s="197" t="str">
        <f>IFERROR(IF(VLOOKUP($A94,'Annex 2 Designated EHV charges'!$A:$P,10,FALSE)=0,"",VLOOKUP($A94,'Annex 2 Designated EHV charges'!$A:$P,10,FALSE)),"")</f>
        <v/>
      </c>
      <c r="G94" s="59" t="str">
        <f>IFERROR(IF(VLOOKUP($A94,'Annex 2 Designated EHV charges'!$A:$P,11,FALSE)=0,"",VLOOKUP($A94,'Annex 2 Designated EHV charges'!$A:$P,11,FALSE)),"")</f>
        <v/>
      </c>
      <c r="H94" s="49" t="str">
        <f>IFERROR(IF(VLOOKUP($A94,'Annex 2 Designated EHV charges'!$A:$P,12,FALSE)=0,"",VLOOKUP($A94,'Annex 2 Designated EHV charges'!$A:$P,12,FALSE)),"")</f>
        <v/>
      </c>
    </row>
    <row r="95" spans="1:8" x14ac:dyDescent="0.2">
      <c r="A95" s="49" t="str">
        <f t="array" ref="A95">IFERROR(INDEX('Annex 2 Designated EHV charges'!$A$11:$A$58, MATCH(0, IF(ISBLANK('Annex 2 Designated EHV charges'!$A$11:$A$58),1, COUNTIF(A$4:$A94, 'Annex 2 Designated EHV charges'!$A$11:$A$58)), 0)),"")</f>
        <v/>
      </c>
      <c r="B95" s="49" t="str">
        <f>IF($A95="","",VLOOKUP($A95,'Annex 2 Designated EHV charges'!$A:$O,2,0))</f>
        <v/>
      </c>
      <c r="C95" s="57" t="str">
        <f>IF($A95="","",VLOOKUP($A95,'Annex 2 Designated EHV charges'!$A:$O,3,0))</f>
        <v/>
      </c>
      <c r="D95" s="57" t="str">
        <f>IF($A95="","",VLOOKUP($A95,'Annex 2 Designated EHV charges'!$A:$O,7,0))</f>
        <v/>
      </c>
      <c r="E95" s="58" t="str">
        <f>IFERROR(IF(VLOOKUP($A95,'Annex 2 Designated EHV charges'!$A:$P,9,FALSE)=0,"",VLOOKUP($A95,'Annex 2 Designated EHV charges'!$A:$P,9,FALSE)),"")</f>
        <v/>
      </c>
      <c r="F95" s="197" t="str">
        <f>IFERROR(IF(VLOOKUP($A95,'Annex 2 Designated EHV charges'!$A:$P,10,FALSE)=0,"",VLOOKUP($A95,'Annex 2 Designated EHV charges'!$A:$P,10,FALSE)),"")</f>
        <v/>
      </c>
      <c r="G95" s="59" t="str">
        <f>IFERROR(IF(VLOOKUP($A95,'Annex 2 Designated EHV charges'!$A:$P,11,FALSE)=0,"",VLOOKUP($A95,'Annex 2 Designated EHV charges'!$A:$P,11,FALSE)),"")</f>
        <v/>
      </c>
      <c r="H95" s="49" t="str">
        <f>IFERROR(IF(VLOOKUP($A95,'Annex 2 Designated EHV charges'!$A:$P,12,FALSE)=0,"",VLOOKUP($A95,'Annex 2 Designated EHV charges'!$A:$P,12,FALSE)),"")</f>
        <v/>
      </c>
    </row>
    <row r="96" spans="1:8" x14ac:dyDescent="0.2">
      <c r="A96" s="49" t="str">
        <f t="array" ref="A96">IFERROR(INDEX('Annex 2 Designated EHV charges'!$A$11:$A$58, MATCH(0, IF(ISBLANK('Annex 2 Designated EHV charges'!$A$11:$A$58),1, COUNTIF(A$4:$A95, 'Annex 2 Designated EHV charges'!$A$11:$A$58)), 0)),"")</f>
        <v/>
      </c>
      <c r="B96" s="49" t="str">
        <f>IF($A96="","",VLOOKUP($A96,'Annex 2 Designated EHV charges'!$A:$O,2,0))</f>
        <v/>
      </c>
      <c r="C96" s="57" t="str">
        <f>IF($A96="","",VLOOKUP($A96,'Annex 2 Designated EHV charges'!$A:$O,3,0))</f>
        <v/>
      </c>
      <c r="D96" s="57" t="str">
        <f>IF($A96="","",VLOOKUP($A96,'Annex 2 Designated EHV charges'!$A:$O,7,0))</f>
        <v/>
      </c>
      <c r="E96" s="58" t="str">
        <f>IFERROR(IF(VLOOKUP($A96,'Annex 2 Designated EHV charges'!$A:$P,9,FALSE)=0,"",VLOOKUP($A96,'Annex 2 Designated EHV charges'!$A:$P,9,FALSE)),"")</f>
        <v/>
      </c>
      <c r="F96" s="197" t="str">
        <f>IFERROR(IF(VLOOKUP($A96,'Annex 2 Designated EHV charges'!$A:$P,10,FALSE)=0,"",VLOOKUP($A96,'Annex 2 Designated EHV charges'!$A:$P,10,FALSE)),"")</f>
        <v/>
      </c>
      <c r="G96" s="59" t="str">
        <f>IFERROR(IF(VLOOKUP($A96,'Annex 2 Designated EHV charges'!$A:$P,11,FALSE)=0,"",VLOOKUP($A96,'Annex 2 Designated EHV charges'!$A:$P,11,FALSE)),"")</f>
        <v/>
      </c>
      <c r="H96" s="49" t="str">
        <f>IFERROR(IF(VLOOKUP($A96,'Annex 2 Designated EHV charges'!$A:$P,12,FALSE)=0,"",VLOOKUP($A96,'Annex 2 Designated EHV charges'!$A:$P,12,FALSE)),"")</f>
        <v/>
      </c>
    </row>
    <row r="97" spans="1:8" x14ac:dyDescent="0.2">
      <c r="A97" s="49" t="str">
        <f t="array" ref="A97">IFERROR(INDEX('Annex 2 Designated EHV charges'!$A$11:$A$58, MATCH(0, IF(ISBLANK('Annex 2 Designated EHV charges'!$A$11:$A$58),1, COUNTIF(A$4:$A96, 'Annex 2 Designated EHV charges'!$A$11:$A$58)), 0)),"")</f>
        <v/>
      </c>
      <c r="B97" s="49" t="str">
        <f>IF($A97="","",VLOOKUP($A97,'Annex 2 Designated EHV charges'!$A:$O,2,0))</f>
        <v/>
      </c>
      <c r="C97" s="57" t="str">
        <f>IF($A97="","",VLOOKUP($A97,'Annex 2 Designated EHV charges'!$A:$O,3,0))</f>
        <v/>
      </c>
      <c r="D97" s="57" t="str">
        <f>IF($A97="","",VLOOKUP($A97,'Annex 2 Designated EHV charges'!$A:$O,7,0))</f>
        <v/>
      </c>
      <c r="E97" s="58" t="str">
        <f>IFERROR(IF(VLOOKUP($A97,'Annex 2 Designated EHV charges'!$A:$P,9,FALSE)=0,"",VLOOKUP($A97,'Annex 2 Designated EHV charges'!$A:$P,9,FALSE)),"")</f>
        <v/>
      </c>
      <c r="F97" s="197" t="str">
        <f>IFERROR(IF(VLOOKUP($A97,'Annex 2 Designated EHV charges'!$A:$P,10,FALSE)=0,"",VLOOKUP($A97,'Annex 2 Designated EHV charges'!$A:$P,10,FALSE)),"")</f>
        <v/>
      </c>
      <c r="G97" s="59" t="str">
        <f>IFERROR(IF(VLOOKUP($A97,'Annex 2 Designated EHV charges'!$A:$P,11,FALSE)=0,"",VLOOKUP($A97,'Annex 2 Designated EHV charges'!$A:$P,11,FALSE)),"")</f>
        <v/>
      </c>
      <c r="H97" s="49" t="str">
        <f>IFERROR(IF(VLOOKUP($A97,'Annex 2 Designated EHV charges'!$A:$P,12,FALSE)=0,"",VLOOKUP($A97,'Annex 2 Designated EHV charges'!$A:$P,12,FALSE)),"")</f>
        <v/>
      </c>
    </row>
    <row r="98" spans="1:8" x14ac:dyDescent="0.2">
      <c r="A98" s="49" t="str">
        <f t="array" ref="A98">IFERROR(INDEX('Annex 2 Designated EHV charges'!$A$11:$A$58, MATCH(0, IF(ISBLANK('Annex 2 Designated EHV charges'!$A$11:$A$58),1, COUNTIF(A$4:$A97, 'Annex 2 Designated EHV charges'!$A$11:$A$58)), 0)),"")</f>
        <v/>
      </c>
      <c r="B98" s="49" t="str">
        <f>IF($A98="","",VLOOKUP($A98,'Annex 2 Designated EHV charges'!$A:$O,2,0))</f>
        <v/>
      </c>
      <c r="C98" s="57" t="str">
        <f>IF($A98="","",VLOOKUP($A98,'Annex 2 Designated EHV charges'!$A:$O,3,0))</f>
        <v/>
      </c>
      <c r="D98" s="57" t="str">
        <f>IF($A98="","",VLOOKUP($A98,'Annex 2 Designated EHV charges'!$A:$O,7,0))</f>
        <v/>
      </c>
      <c r="E98" s="58" t="str">
        <f>IFERROR(IF(VLOOKUP($A98,'Annex 2 Designated EHV charges'!$A:$P,9,FALSE)=0,"",VLOOKUP($A98,'Annex 2 Designated EHV charges'!$A:$P,9,FALSE)),"")</f>
        <v/>
      </c>
      <c r="F98" s="197" t="str">
        <f>IFERROR(IF(VLOOKUP($A98,'Annex 2 Designated EHV charges'!$A:$P,10,FALSE)=0,"",VLOOKUP($A98,'Annex 2 Designated EHV charges'!$A:$P,10,FALSE)),"")</f>
        <v/>
      </c>
      <c r="G98" s="59" t="str">
        <f>IFERROR(IF(VLOOKUP($A98,'Annex 2 Designated EHV charges'!$A:$P,11,FALSE)=0,"",VLOOKUP($A98,'Annex 2 Designated EHV charges'!$A:$P,11,FALSE)),"")</f>
        <v/>
      </c>
      <c r="H98" s="49" t="str">
        <f>IFERROR(IF(VLOOKUP($A98,'Annex 2 Designated EHV charges'!$A:$P,12,FALSE)=0,"",VLOOKUP($A98,'Annex 2 Designated EHV charges'!$A:$P,12,FALSE)),"")</f>
        <v/>
      </c>
    </row>
    <row r="99" spans="1:8" x14ac:dyDescent="0.2">
      <c r="A99" s="49" t="str">
        <f t="array" ref="A99">IFERROR(INDEX('Annex 2 Designated EHV charges'!$A$11:$A$58, MATCH(0, IF(ISBLANK('Annex 2 Designated EHV charges'!$A$11:$A$58),1, COUNTIF(A$4:$A98, 'Annex 2 Designated EHV charges'!$A$11:$A$58)), 0)),"")</f>
        <v/>
      </c>
      <c r="B99" s="49" t="str">
        <f>IF($A99="","",VLOOKUP($A99,'Annex 2 Designated EHV charges'!$A:$O,2,0))</f>
        <v/>
      </c>
      <c r="C99" s="57" t="str">
        <f>IF($A99="","",VLOOKUP($A99,'Annex 2 Designated EHV charges'!$A:$O,3,0))</f>
        <v/>
      </c>
      <c r="D99" s="57" t="str">
        <f>IF($A99="","",VLOOKUP($A99,'Annex 2 Designated EHV charges'!$A:$O,7,0))</f>
        <v/>
      </c>
      <c r="E99" s="58" t="str">
        <f>IFERROR(IF(VLOOKUP($A99,'Annex 2 Designated EHV charges'!$A:$P,9,FALSE)=0,"",VLOOKUP($A99,'Annex 2 Designated EHV charges'!$A:$P,9,FALSE)),"")</f>
        <v/>
      </c>
      <c r="F99" s="197" t="str">
        <f>IFERROR(IF(VLOOKUP($A99,'Annex 2 Designated EHV charges'!$A:$P,10,FALSE)=0,"",VLOOKUP($A99,'Annex 2 Designated EHV charges'!$A:$P,10,FALSE)),"")</f>
        <v/>
      </c>
      <c r="G99" s="59" t="str">
        <f>IFERROR(IF(VLOOKUP($A99,'Annex 2 Designated EHV charges'!$A:$P,11,FALSE)=0,"",VLOOKUP($A99,'Annex 2 Designated EHV charges'!$A:$P,11,FALSE)),"")</f>
        <v/>
      </c>
      <c r="H99" s="49" t="str">
        <f>IFERROR(IF(VLOOKUP($A99,'Annex 2 Designated EHV charges'!$A:$P,12,FALSE)=0,"",VLOOKUP($A99,'Annex 2 Designated EHV charges'!$A:$P,12,FALSE)),"")</f>
        <v/>
      </c>
    </row>
    <row r="100" spans="1:8" x14ac:dyDescent="0.2">
      <c r="A100" s="49" t="str">
        <f t="array" ref="A100">IFERROR(INDEX('Annex 2 Designated EHV charges'!$A$11:$A$58, MATCH(0, IF(ISBLANK('Annex 2 Designated EHV charges'!$A$11:$A$58),1, COUNTIF(A$4:$A99, 'Annex 2 Designated EHV charges'!$A$11:$A$58)), 0)),"")</f>
        <v/>
      </c>
      <c r="B100" s="49" t="str">
        <f>IF($A100="","",VLOOKUP($A100,'Annex 2 Designated EHV charges'!$A:$O,2,0))</f>
        <v/>
      </c>
      <c r="C100" s="57" t="str">
        <f>IF($A100="","",VLOOKUP($A100,'Annex 2 Designated EHV charges'!$A:$O,3,0))</f>
        <v/>
      </c>
      <c r="D100" s="57" t="str">
        <f>IF($A100="","",VLOOKUP($A100,'Annex 2 Designated EHV charges'!$A:$O,7,0))</f>
        <v/>
      </c>
      <c r="E100" s="58" t="str">
        <f>IFERROR(IF(VLOOKUP($A100,'Annex 2 Designated EHV charges'!$A:$P,9,FALSE)=0,"",VLOOKUP($A100,'Annex 2 Designated EHV charges'!$A:$P,9,FALSE)),"")</f>
        <v/>
      </c>
      <c r="F100" s="197" t="str">
        <f>IFERROR(IF(VLOOKUP($A100,'Annex 2 Designated EHV charges'!$A:$P,10,FALSE)=0,"",VLOOKUP($A100,'Annex 2 Designated EHV charges'!$A:$P,10,FALSE)),"")</f>
        <v/>
      </c>
      <c r="G100" s="59" t="str">
        <f>IFERROR(IF(VLOOKUP($A100,'Annex 2 Designated EHV charges'!$A:$P,11,FALSE)=0,"",VLOOKUP($A100,'Annex 2 Designated EHV charges'!$A:$P,11,FALSE)),"")</f>
        <v/>
      </c>
      <c r="H100" s="49" t="str">
        <f>IFERROR(IF(VLOOKUP($A100,'Annex 2 Designated EHV charges'!$A:$P,12,FALSE)=0,"",VLOOKUP($A100,'Annex 2 Designated EHV charges'!$A:$P,12,FALSE)),"")</f>
        <v/>
      </c>
    </row>
    <row r="101" spans="1:8" x14ac:dyDescent="0.2">
      <c r="A101" s="49" t="str">
        <f t="array" ref="A101">IFERROR(INDEX('Annex 2 Designated EHV charges'!$A$11:$A$58, MATCH(0, IF(ISBLANK('Annex 2 Designated EHV charges'!$A$11:$A$58),1, COUNTIF(A$4:$A100, 'Annex 2 Designated EHV charges'!$A$11:$A$58)), 0)),"")</f>
        <v/>
      </c>
      <c r="B101" s="49" t="str">
        <f>IF($A101="","",VLOOKUP($A101,'Annex 2 Designated EHV charges'!$A:$O,2,0))</f>
        <v/>
      </c>
      <c r="C101" s="57" t="str">
        <f>IF($A101="","",VLOOKUP($A101,'Annex 2 Designated EHV charges'!$A:$O,3,0))</f>
        <v/>
      </c>
      <c r="D101" s="57" t="str">
        <f>IF($A101="","",VLOOKUP($A101,'Annex 2 Designated EHV charges'!$A:$O,7,0))</f>
        <v/>
      </c>
      <c r="E101" s="58" t="str">
        <f>IFERROR(IF(VLOOKUP($A101,'Annex 2 Designated EHV charges'!$A:$P,9,FALSE)=0,"",VLOOKUP($A101,'Annex 2 Designated EHV charges'!$A:$P,9,FALSE)),"")</f>
        <v/>
      </c>
      <c r="F101" s="197" t="str">
        <f>IFERROR(IF(VLOOKUP($A101,'Annex 2 Designated EHV charges'!$A:$P,10,FALSE)=0,"",VLOOKUP($A101,'Annex 2 Designated EHV charges'!$A:$P,10,FALSE)),"")</f>
        <v/>
      </c>
      <c r="G101" s="59" t="str">
        <f>IFERROR(IF(VLOOKUP($A101,'Annex 2 Designated EHV charges'!$A:$P,11,FALSE)=0,"",VLOOKUP($A101,'Annex 2 Designated EHV charges'!$A:$P,11,FALSE)),"")</f>
        <v/>
      </c>
      <c r="H101" s="49" t="str">
        <f>IFERROR(IF(VLOOKUP($A101,'Annex 2 Designated EHV charges'!$A:$P,12,FALSE)=0,"",VLOOKUP($A101,'Annex 2 Designated EHV charges'!$A:$P,12,FALSE)),"")</f>
        <v/>
      </c>
    </row>
    <row r="102" spans="1:8" x14ac:dyDescent="0.2">
      <c r="A102" s="49" t="str">
        <f t="array" ref="A102">IFERROR(INDEX('Annex 2 Designated EHV charges'!$A$11:$A$58, MATCH(0, IF(ISBLANK('Annex 2 Designated EHV charges'!$A$11:$A$58),1, COUNTIF(A$4:$A101, 'Annex 2 Designated EHV charges'!$A$11:$A$58)), 0)),"")</f>
        <v/>
      </c>
      <c r="B102" s="49" t="str">
        <f>IF($A102="","",VLOOKUP($A102,'Annex 2 Designated EHV charges'!$A:$O,2,0))</f>
        <v/>
      </c>
      <c r="C102" s="57" t="str">
        <f>IF($A102="","",VLOOKUP($A102,'Annex 2 Designated EHV charges'!$A:$O,3,0))</f>
        <v/>
      </c>
      <c r="D102" s="57" t="str">
        <f>IF($A102="","",VLOOKUP($A102,'Annex 2 Designated EHV charges'!$A:$O,7,0))</f>
        <v/>
      </c>
      <c r="E102" s="58" t="str">
        <f>IFERROR(IF(VLOOKUP($A102,'Annex 2 Designated EHV charges'!$A:$P,9,FALSE)=0,"",VLOOKUP($A102,'Annex 2 Designated EHV charges'!$A:$P,9,FALSE)),"")</f>
        <v/>
      </c>
      <c r="F102" s="197" t="str">
        <f>IFERROR(IF(VLOOKUP($A102,'Annex 2 Designated EHV charges'!$A:$P,10,FALSE)=0,"",VLOOKUP($A102,'Annex 2 Designated EHV charges'!$A:$P,10,FALSE)),"")</f>
        <v/>
      </c>
      <c r="G102" s="59" t="str">
        <f>IFERROR(IF(VLOOKUP($A102,'Annex 2 Designated EHV charges'!$A:$P,11,FALSE)=0,"",VLOOKUP($A102,'Annex 2 Designated EHV charges'!$A:$P,11,FALSE)),"")</f>
        <v/>
      </c>
      <c r="H102" s="49" t="str">
        <f>IFERROR(IF(VLOOKUP($A102,'Annex 2 Designated EHV charges'!$A:$P,12,FALSE)=0,"",VLOOKUP($A102,'Annex 2 Designated EHV charges'!$A:$P,12,FALSE)),"")</f>
        <v/>
      </c>
    </row>
    <row r="103" spans="1:8" x14ac:dyDescent="0.2">
      <c r="A103" s="49" t="str">
        <f t="array" ref="A103">IFERROR(INDEX('Annex 2 Designated EHV charges'!$A$11:$A$58, MATCH(0, IF(ISBLANK('Annex 2 Designated EHV charges'!$A$11:$A$58),1, COUNTIF(A$4:$A102, 'Annex 2 Designated EHV charges'!$A$11:$A$58)), 0)),"")</f>
        <v/>
      </c>
      <c r="B103" s="49" t="str">
        <f>IF($A103="","",VLOOKUP($A103,'Annex 2 Designated EHV charges'!$A:$O,2,0))</f>
        <v/>
      </c>
      <c r="C103" s="57" t="str">
        <f>IF($A103="","",VLOOKUP($A103,'Annex 2 Designated EHV charges'!$A:$O,3,0))</f>
        <v/>
      </c>
      <c r="D103" s="57" t="str">
        <f>IF($A103="","",VLOOKUP($A103,'Annex 2 Designated EHV charges'!$A:$O,7,0))</f>
        <v/>
      </c>
      <c r="E103" s="58" t="str">
        <f>IFERROR(IF(VLOOKUP($A103,'Annex 2 Designated EHV charges'!$A:$P,9,FALSE)=0,"",VLOOKUP($A103,'Annex 2 Designated EHV charges'!$A:$P,9,FALSE)),"")</f>
        <v/>
      </c>
      <c r="F103" s="197" t="str">
        <f>IFERROR(IF(VLOOKUP($A103,'Annex 2 Designated EHV charges'!$A:$P,10,FALSE)=0,"",VLOOKUP($A103,'Annex 2 Designated EHV charges'!$A:$P,10,FALSE)),"")</f>
        <v/>
      </c>
      <c r="G103" s="59" t="str">
        <f>IFERROR(IF(VLOOKUP($A103,'Annex 2 Designated EHV charges'!$A:$P,11,FALSE)=0,"",VLOOKUP($A103,'Annex 2 Designated EHV charges'!$A:$P,11,FALSE)),"")</f>
        <v/>
      </c>
      <c r="H103" s="49" t="str">
        <f>IFERROR(IF(VLOOKUP($A103,'Annex 2 Designated EHV charges'!$A:$P,12,FALSE)=0,"",VLOOKUP($A103,'Annex 2 Designated EHV charges'!$A:$P,12,FALSE)),"")</f>
        <v/>
      </c>
    </row>
    <row r="104" spans="1:8" x14ac:dyDescent="0.2">
      <c r="A104" s="49" t="str">
        <f t="array" ref="A104">IFERROR(INDEX('Annex 2 Designated EHV charges'!$A$11:$A$58, MATCH(0, IF(ISBLANK('Annex 2 Designated EHV charges'!$A$11:$A$58),1, COUNTIF(A$4:$A103, 'Annex 2 Designated EHV charges'!$A$11:$A$58)), 0)),"")</f>
        <v/>
      </c>
      <c r="B104" s="49" t="str">
        <f>IF($A104="","",VLOOKUP($A104,'Annex 2 Designated EHV charges'!$A:$O,2,0))</f>
        <v/>
      </c>
      <c r="C104" s="57" t="str">
        <f>IF($A104="","",VLOOKUP($A104,'Annex 2 Designated EHV charges'!$A:$O,3,0))</f>
        <v/>
      </c>
      <c r="D104" s="57" t="str">
        <f>IF($A104="","",VLOOKUP($A104,'Annex 2 Designated EHV charges'!$A:$O,7,0))</f>
        <v/>
      </c>
      <c r="E104" s="58" t="str">
        <f>IFERROR(IF(VLOOKUP($A104,'Annex 2 Designated EHV charges'!$A:$P,9,FALSE)=0,"",VLOOKUP($A104,'Annex 2 Designated EHV charges'!$A:$P,9,FALSE)),"")</f>
        <v/>
      </c>
      <c r="F104" s="197" t="str">
        <f>IFERROR(IF(VLOOKUP($A104,'Annex 2 Designated EHV charges'!$A:$P,10,FALSE)=0,"",VLOOKUP($A104,'Annex 2 Designated EHV charges'!$A:$P,10,FALSE)),"")</f>
        <v/>
      </c>
      <c r="G104" s="59" t="str">
        <f>IFERROR(IF(VLOOKUP($A104,'Annex 2 Designated EHV charges'!$A:$P,11,FALSE)=0,"",VLOOKUP($A104,'Annex 2 Designated EHV charges'!$A:$P,11,FALSE)),"")</f>
        <v/>
      </c>
      <c r="H104" s="49" t="str">
        <f>IFERROR(IF(VLOOKUP($A104,'Annex 2 Designated EHV charges'!$A:$P,12,FALSE)=0,"",VLOOKUP($A104,'Annex 2 Designated EHV charges'!$A:$P,12,FALSE)),"")</f>
        <v/>
      </c>
    </row>
    <row r="105" spans="1:8" x14ac:dyDescent="0.2">
      <c r="A105" s="49" t="str">
        <f t="array" ref="A105">IFERROR(INDEX('Annex 2 Designated EHV charges'!$A$11:$A$58, MATCH(0, IF(ISBLANK('Annex 2 Designated EHV charges'!$A$11:$A$58),1, COUNTIF(A$4:$A104, 'Annex 2 Designated EHV charges'!$A$11:$A$58)), 0)),"")</f>
        <v/>
      </c>
      <c r="B105" s="49" t="str">
        <f>IF($A105="","",VLOOKUP($A105,'Annex 2 Designated EHV charges'!$A:$O,2,0))</f>
        <v/>
      </c>
      <c r="C105" s="57" t="str">
        <f>IF($A105="","",VLOOKUP($A105,'Annex 2 Designated EHV charges'!$A:$O,3,0))</f>
        <v/>
      </c>
      <c r="D105" s="57" t="str">
        <f>IF($A105="","",VLOOKUP($A105,'Annex 2 Designated EHV charges'!$A:$O,7,0))</f>
        <v/>
      </c>
      <c r="E105" s="58" t="str">
        <f>IFERROR(IF(VLOOKUP($A105,'Annex 2 Designated EHV charges'!$A:$P,9,FALSE)=0,"",VLOOKUP($A105,'Annex 2 Designated EHV charges'!$A:$P,9,FALSE)),"")</f>
        <v/>
      </c>
      <c r="F105" s="197" t="str">
        <f>IFERROR(IF(VLOOKUP($A105,'Annex 2 Designated EHV charges'!$A:$P,10,FALSE)=0,"",VLOOKUP($A105,'Annex 2 Designated EHV charges'!$A:$P,10,FALSE)),"")</f>
        <v/>
      </c>
      <c r="G105" s="59" t="str">
        <f>IFERROR(IF(VLOOKUP($A105,'Annex 2 Designated EHV charges'!$A:$P,11,FALSE)=0,"",VLOOKUP($A105,'Annex 2 Designated EHV charges'!$A:$P,11,FALSE)),"")</f>
        <v/>
      </c>
      <c r="H105" s="49" t="str">
        <f>IFERROR(IF(VLOOKUP($A105,'Annex 2 Designated EHV charges'!$A:$P,12,FALSE)=0,"",VLOOKUP($A105,'Annex 2 Designated EHV charges'!$A:$P,12,FALSE)),"")</f>
        <v/>
      </c>
    </row>
    <row r="106" spans="1:8" x14ac:dyDescent="0.2">
      <c r="A106" s="49" t="str">
        <f t="array" ref="A106">IFERROR(INDEX('Annex 2 Designated EHV charges'!$A$11:$A$58, MATCH(0, IF(ISBLANK('Annex 2 Designated EHV charges'!$A$11:$A$58),1, COUNTIF(A$4:$A105, 'Annex 2 Designated EHV charges'!$A$11:$A$58)), 0)),"")</f>
        <v/>
      </c>
      <c r="B106" s="49" t="str">
        <f>IF($A106="","",VLOOKUP($A106,'Annex 2 Designated EHV charges'!$A:$O,2,0))</f>
        <v/>
      </c>
      <c r="C106" s="57" t="str">
        <f>IF($A106="","",VLOOKUP($A106,'Annex 2 Designated EHV charges'!$A:$O,3,0))</f>
        <v/>
      </c>
      <c r="D106" s="57" t="str">
        <f>IF($A106="","",VLOOKUP($A106,'Annex 2 Designated EHV charges'!$A:$O,7,0))</f>
        <v/>
      </c>
      <c r="E106" s="58" t="str">
        <f>IFERROR(IF(VLOOKUP($A106,'Annex 2 Designated EHV charges'!$A:$P,9,FALSE)=0,"",VLOOKUP($A106,'Annex 2 Designated EHV charges'!$A:$P,9,FALSE)),"")</f>
        <v/>
      </c>
      <c r="F106" s="197" t="str">
        <f>IFERROR(IF(VLOOKUP($A106,'Annex 2 Designated EHV charges'!$A:$P,10,FALSE)=0,"",VLOOKUP($A106,'Annex 2 Designated EHV charges'!$A:$P,10,FALSE)),"")</f>
        <v/>
      </c>
      <c r="G106" s="59" t="str">
        <f>IFERROR(IF(VLOOKUP($A106,'Annex 2 Designated EHV charges'!$A:$P,11,FALSE)=0,"",VLOOKUP($A106,'Annex 2 Designated EHV charges'!$A:$P,11,FALSE)),"")</f>
        <v/>
      </c>
      <c r="H106" s="49" t="str">
        <f>IFERROR(IF(VLOOKUP($A106,'Annex 2 Designated EHV charges'!$A:$P,12,FALSE)=0,"",VLOOKUP($A106,'Annex 2 Designated EHV charges'!$A:$P,12,FALSE)),"")</f>
        <v/>
      </c>
    </row>
    <row r="107" spans="1:8" x14ac:dyDescent="0.2">
      <c r="A107" s="49" t="str">
        <f t="array" ref="A107">IFERROR(INDEX('Annex 2 Designated EHV charges'!$A$11:$A$58, MATCH(0, IF(ISBLANK('Annex 2 Designated EHV charges'!$A$11:$A$58),1, COUNTIF(A$4:$A106, 'Annex 2 Designated EHV charges'!$A$11:$A$58)), 0)),"")</f>
        <v/>
      </c>
      <c r="B107" s="49" t="str">
        <f>IF($A107="","",VLOOKUP($A107,'Annex 2 Designated EHV charges'!$A:$O,2,0))</f>
        <v/>
      </c>
      <c r="C107" s="57" t="str">
        <f>IF($A107="","",VLOOKUP($A107,'Annex 2 Designated EHV charges'!$A:$O,3,0))</f>
        <v/>
      </c>
      <c r="D107" s="57" t="str">
        <f>IF($A107="","",VLOOKUP($A107,'Annex 2 Designated EHV charges'!$A:$O,7,0))</f>
        <v/>
      </c>
      <c r="E107" s="58" t="str">
        <f>IFERROR(IF(VLOOKUP($A107,'Annex 2 Designated EHV charges'!$A:$P,9,FALSE)=0,"",VLOOKUP($A107,'Annex 2 Designated EHV charges'!$A:$P,9,FALSE)),"")</f>
        <v/>
      </c>
      <c r="F107" s="197" t="str">
        <f>IFERROR(IF(VLOOKUP($A107,'Annex 2 Designated EHV charges'!$A:$P,10,FALSE)=0,"",VLOOKUP($A107,'Annex 2 Designated EHV charges'!$A:$P,10,FALSE)),"")</f>
        <v/>
      </c>
      <c r="G107" s="59" t="str">
        <f>IFERROR(IF(VLOOKUP($A107,'Annex 2 Designated EHV charges'!$A:$P,11,FALSE)=0,"",VLOOKUP($A107,'Annex 2 Designated EHV charges'!$A:$P,11,FALSE)),"")</f>
        <v/>
      </c>
      <c r="H107" s="49" t="str">
        <f>IFERROR(IF(VLOOKUP($A107,'Annex 2 Designated EHV charges'!$A:$P,12,FALSE)=0,"",VLOOKUP($A107,'Annex 2 Designated EHV charges'!$A:$P,12,FALSE)),"")</f>
        <v/>
      </c>
    </row>
    <row r="108" spans="1:8" x14ac:dyDescent="0.2">
      <c r="A108" s="49" t="str">
        <f t="array" ref="A108">IFERROR(INDEX('Annex 2 Designated EHV charges'!$A$11:$A$58, MATCH(0, IF(ISBLANK('Annex 2 Designated EHV charges'!$A$11:$A$58),1, COUNTIF(A$4:$A107, 'Annex 2 Designated EHV charges'!$A$11:$A$58)), 0)),"")</f>
        <v/>
      </c>
      <c r="B108" s="49" t="str">
        <f>IF($A108="","",VLOOKUP($A108,'Annex 2 Designated EHV charges'!$A:$O,2,0))</f>
        <v/>
      </c>
      <c r="C108" s="57" t="str">
        <f>IF($A108="","",VLOOKUP($A108,'Annex 2 Designated EHV charges'!$A:$O,3,0))</f>
        <v/>
      </c>
      <c r="D108" s="57" t="str">
        <f>IF($A108="","",VLOOKUP($A108,'Annex 2 Designated EHV charges'!$A:$O,7,0))</f>
        <v/>
      </c>
      <c r="E108" s="58" t="str">
        <f>IFERROR(IF(VLOOKUP($A108,'Annex 2 Designated EHV charges'!$A:$P,9,FALSE)=0,"",VLOOKUP($A108,'Annex 2 Designated EHV charges'!$A:$P,9,FALSE)),"")</f>
        <v/>
      </c>
      <c r="F108" s="197" t="str">
        <f>IFERROR(IF(VLOOKUP($A108,'Annex 2 Designated EHV charges'!$A:$P,10,FALSE)=0,"",VLOOKUP($A108,'Annex 2 Designated EHV charges'!$A:$P,10,FALSE)),"")</f>
        <v/>
      </c>
      <c r="G108" s="59" t="str">
        <f>IFERROR(IF(VLOOKUP($A108,'Annex 2 Designated EHV charges'!$A:$P,11,FALSE)=0,"",VLOOKUP($A108,'Annex 2 Designated EHV charges'!$A:$P,11,FALSE)),"")</f>
        <v/>
      </c>
      <c r="H108" s="49" t="str">
        <f>IFERROR(IF(VLOOKUP($A108,'Annex 2 Designated EHV charges'!$A:$P,12,FALSE)=0,"",VLOOKUP($A108,'Annex 2 Designated EHV charges'!$A:$P,12,FALSE)),"")</f>
        <v/>
      </c>
    </row>
    <row r="109" spans="1:8" x14ac:dyDescent="0.2">
      <c r="A109" s="49" t="str">
        <f t="array" ref="A109">IFERROR(INDEX('Annex 2 Designated EHV charges'!$A$11:$A$58, MATCH(0, IF(ISBLANK('Annex 2 Designated EHV charges'!$A$11:$A$58),1, COUNTIF(A$4:$A108, 'Annex 2 Designated EHV charges'!$A$11:$A$58)), 0)),"")</f>
        <v/>
      </c>
      <c r="B109" s="49" t="str">
        <f>IF($A109="","",VLOOKUP($A109,'Annex 2 Designated EHV charges'!$A:$O,2,0))</f>
        <v/>
      </c>
      <c r="C109" s="57" t="str">
        <f>IF($A109="","",VLOOKUP($A109,'Annex 2 Designated EHV charges'!$A:$O,3,0))</f>
        <v/>
      </c>
      <c r="D109" s="57" t="str">
        <f>IF($A109="","",VLOOKUP($A109,'Annex 2 Designated EHV charges'!$A:$O,7,0))</f>
        <v/>
      </c>
      <c r="E109" s="58" t="str">
        <f>IFERROR(IF(VLOOKUP($A109,'Annex 2 Designated EHV charges'!$A:$P,9,FALSE)=0,"",VLOOKUP($A109,'Annex 2 Designated EHV charges'!$A:$P,9,FALSE)),"")</f>
        <v/>
      </c>
      <c r="F109" s="197" t="str">
        <f>IFERROR(IF(VLOOKUP($A109,'Annex 2 Designated EHV charges'!$A:$P,10,FALSE)=0,"",VLOOKUP($A109,'Annex 2 Designated EHV charges'!$A:$P,10,FALSE)),"")</f>
        <v/>
      </c>
      <c r="G109" s="59" t="str">
        <f>IFERROR(IF(VLOOKUP($A109,'Annex 2 Designated EHV charges'!$A:$P,11,FALSE)=0,"",VLOOKUP($A109,'Annex 2 Designated EHV charges'!$A:$P,11,FALSE)),"")</f>
        <v/>
      </c>
      <c r="H109" s="49" t="str">
        <f>IFERROR(IF(VLOOKUP($A109,'Annex 2 Designated EHV charges'!$A:$P,12,FALSE)=0,"",VLOOKUP($A109,'Annex 2 Designated EHV charges'!$A:$P,12,FALSE)),"")</f>
        <v/>
      </c>
    </row>
    <row r="110" spans="1:8" x14ac:dyDescent="0.2">
      <c r="A110" s="49" t="str">
        <f t="array" ref="A110">IFERROR(INDEX('Annex 2 Designated EHV charges'!$A$11:$A$58, MATCH(0, IF(ISBLANK('Annex 2 Designated EHV charges'!$A$11:$A$58),1, COUNTIF(A$4:$A109, 'Annex 2 Designated EHV charges'!$A$11:$A$58)), 0)),"")</f>
        <v/>
      </c>
      <c r="B110" s="49" t="str">
        <f>IF($A110="","",VLOOKUP($A110,'Annex 2 Designated EHV charges'!$A:$O,2,0))</f>
        <v/>
      </c>
      <c r="C110" s="57" t="str">
        <f>IF($A110="","",VLOOKUP($A110,'Annex 2 Designated EHV charges'!$A:$O,3,0))</f>
        <v/>
      </c>
      <c r="D110" s="57" t="str">
        <f>IF($A110="","",VLOOKUP($A110,'Annex 2 Designated EHV charges'!$A:$O,7,0))</f>
        <v/>
      </c>
      <c r="E110" s="58" t="str">
        <f>IFERROR(IF(VLOOKUP($A110,'Annex 2 Designated EHV charges'!$A:$P,9,FALSE)=0,"",VLOOKUP($A110,'Annex 2 Designated EHV charges'!$A:$P,9,FALSE)),"")</f>
        <v/>
      </c>
      <c r="F110" s="197" t="str">
        <f>IFERROR(IF(VLOOKUP($A110,'Annex 2 Designated EHV charges'!$A:$P,10,FALSE)=0,"",VLOOKUP($A110,'Annex 2 Designated EHV charges'!$A:$P,10,FALSE)),"")</f>
        <v/>
      </c>
      <c r="G110" s="59" t="str">
        <f>IFERROR(IF(VLOOKUP($A110,'Annex 2 Designated EHV charges'!$A:$P,11,FALSE)=0,"",VLOOKUP($A110,'Annex 2 Designated EHV charges'!$A:$P,11,FALSE)),"")</f>
        <v/>
      </c>
      <c r="H110" s="49" t="str">
        <f>IFERROR(IF(VLOOKUP($A110,'Annex 2 Designated EHV charges'!$A:$P,12,FALSE)=0,"",VLOOKUP($A110,'Annex 2 Designated EHV charges'!$A:$P,12,FALSE)),"")</f>
        <v/>
      </c>
    </row>
    <row r="111" spans="1:8" x14ac:dyDescent="0.2">
      <c r="A111" s="49" t="str">
        <f t="array" ref="A111">IFERROR(INDEX('Annex 2 Designated EHV charges'!$A$11:$A$58, MATCH(0, IF(ISBLANK('Annex 2 Designated EHV charges'!$A$11:$A$58),1, COUNTIF(A$4:$A110, 'Annex 2 Designated EHV charges'!$A$11:$A$58)), 0)),"")</f>
        <v/>
      </c>
      <c r="B111" s="49" t="str">
        <f>IF($A111="","",VLOOKUP($A111,'Annex 2 Designated EHV charges'!$A:$O,2,0))</f>
        <v/>
      </c>
      <c r="C111" s="57" t="str">
        <f>IF($A111="","",VLOOKUP($A111,'Annex 2 Designated EHV charges'!$A:$O,3,0))</f>
        <v/>
      </c>
      <c r="D111" s="57" t="str">
        <f>IF($A111="","",VLOOKUP($A111,'Annex 2 Designated EHV charges'!$A:$O,7,0))</f>
        <v/>
      </c>
      <c r="E111" s="58" t="str">
        <f>IFERROR(IF(VLOOKUP($A111,'Annex 2 Designated EHV charges'!$A:$P,9,FALSE)=0,"",VLOOKUP($A111,'Annex 2 Designated EHV charges'!$A:$P,9,FALSE)),"")</f>
        <v/>
      </c>
      <c r="F111" s="197" t="str">
        <f>IFERROR(IF(VLOOKUP($A111,'Annex 2 Designated EHV charges'!$A:$P,10,FALSE)=0,"",VLOOKUP($A111,'Annex 2 Designated EHV charges'!$A:$P,10,FALSE)),"")</f>
        <v/>
      </c>
      <c r="G111" s="59" t="str">
        <f>IFERROR(IF(VLOOKUP($A111,'Annex 2 Designated EHV charges'!$A:$P,11,FALSE)=0,"",VLOOKUP($A111,'Annex 2 Designated EHV charges'!$A:$P,11,FALSE)),"")</f>
        <v/>
      </c>
      <c r="H111" s="49" t="str">
        <f>IFERROR(IF(VLOOKUP($A111,'Annex 2 Designated EHV charges'!$A:$P,12,FALSE)=0,"",VLOOKUP($A111,'Annex 2 Designated EHV charges'!$A:$P,12,FALSE)),"")</f>
        <v/>
      </c>
    </row>
    <row r="112" spans="1:8" x14ac:dyDescent="0.2">
      <c r="A112" s="49" t="str">
        <f t="array" ref="A112">IFERROR(INDEX('Annex 2 Designated EHV charges'!$A$11:$A$58, MATCH(0, IF(ISBLANK('Annex 2 Designated EHV charges'!$A$11:$A$58),1, COUNTIF(A$4:$A111, 'Annex 2 Designated EHV charges'!$A$11:$A$58)), 0)),"")</f>
        <v/>
      </c>
      <c r="B112" s="49" t="str">
        <f>IF($A112="","",VLOOKUP($A112,'Annex 2 Designated EHV charges'!$A:$O,2,0))</f>
        <v/>
      </c>
      <c r="C112" s="57" t="str">
        <f>IF($A112="","",VLOOKUP($A112,'Annex 2 Designated EHV charges'!$A:$O,3,0))</f>
        <v/>
      </c>
      <c r="D112" s="57" t="str">
        <f>IF($A112="","",VLOOKUP($A112,'Annex 2 Designated EHV charges'!$A:$O,7,0))</f>
        <v/>
      </c>
      <c r="E112" s="58" t="str">
        <f>IFERROR(IF(VLOOKUP($A112,'Annex 2 Designated EHV charges'!$A:$P,9,FALSE)=0,"",VLOOKUP($A112,'Annex 2 Designated EHV charges'!$A:$P,9,FALSE)),"")</f>
        <v/>
      </c>
      <c r="F112" s="197" t="str">
        <f>IFERROR(IF(VLOOKUP($A112,'Annex 2 Designated EHV charges'!$A:$P,10,FALSE)=0,"",VLOOKUP($A112,'Annex 2 Designated EHV charges'!$A:$P,10,FALSE)),"")</f>
        <v/>
      </c>
      <c r="G112" s="59" t="str">
        <f>IFERROR(IF(VLOOKUP($A112,'Annex 2 Designated EHV charges'!$A:$P,11,FALSE)=0,"",VLOOKUP($A112,'Annex 2 Designated EHV charges'!$A:$P,11,FALSE)),"")</f>
        <v/>
      </c>
      <c r="H112" s="49" t="str">
        <f>IFERROR(IF(VLOOKUP($A112,'Annex 2 Designated EHV charges'!$A:$P,12,FALSE)=0,"",VLOOKUP($A112,'Annex 2 Designated EHV charges'!$A:$P,12,FALSE)),"")</f>
        <v/>
      </c>
    </row>
    <row r="113" spans="1:8" x14ac:dyDescent="0.2">
      <c r="A113" s="49" t="str">
        <f t="array" ref="A113">IFERROR(INDEX('Annex 2 Designated EHV charges'!$A$11:$A$58, MATCH(0, IF(ISBLANK('Annex 2 Designated EHV charges'!$A$11:$A$58),1, COUNTIF(A$4:$A112, 'Annex 2 Designated EHV charges'!$A$11:$A$58)), 0)),"")</f>
        <v/>
      </c>
      <c r="B113" s="49" t="str">
        <f>IF($A113="","",VLOOKUP($A113,'Annex 2 Designated EHV charges'!$A:$O,2,0))</f>
        <v/>
      </c>
      <c r="C113" s="57" t="str">
        <f>IF($A113="","",VLOOKUP($A113,'Annex 2 Designated EHV charges'!$A:$O,3,0))</f>
        <v/>
      </c>
      <c r="D113" s="57" t="str">
        <f>IF($A113="","",VLOOKUP($A113,'Annex 2 Designated EHV charges'!$A:$O,7,0))</f>
        <v/>
      </c>
      <c r="E113" s="58" t="str">
        <f>IFERROR(IF(VLOOKUP($A113,'Annex 2 Designated EHV charges'!$A:$P,9,FALSE)=0,"",VLOOKUP($A113,'Annex 2 Designated EHV charges'!$A:$P,9,FALSE)),"")</f>
        <v/>
      </c>
      <c r="F113" s="197" t="str">
        <f>IFERROR(IF(VLOOKUP($A113,'Annex 2 Designated EHV charges'!$A:$P,10,FALSE)=0,"",VLOOKUP($A113,'Annex 2 Designated EHV charges'!$A:$P,10,FALSE)),"")</f>
        <v/>
      </c>
      <c r="G113" s="59" t="str">
        <f>IFERROR(IF(VLOOKUP($A113,'Annex 2 Designated EHV charges'!$A:$P,11,FALSE)=0,"",VLOOKUP($A113,'Annex 2 Designated EHV charges'!$A:$P,11,FALSE)),"")</f>
        <v/>
      </c>
      <c r="H113" s="49" t="str">
        <f>IFERROR(IF(VLOOKUP($A113,'Annex 2 Designated EHV charges'!$A:$P,12,FALSE)=0,"",VLOOKUP($A113,'Annex 2 Designated EHV charges'!$A:$P,12,FALSE)),"")</f>
        <v/>
      </c>
    </row>
    <row r="114" spans="1:8" x14ac:dyDescent="0.2">
      <c r="A114" s="49" t="str">
        <f t="array" ref="A114">IFERROR(INDEX('Annex 2 Designated EHV charges'!$A$11:$A$58, MATCH(0, IF(ISBLANK('Annex 2 Designated EHV charges'!$A$11:$A$58),1, COUNTIF(A$4:$A113, 'Annex 2 Designated EHV charges'!$A$11:$A$58)), 0)),"")</f>
        <v/>
      </c>
      <c r="B114" s="49" t="str">
        <f>IF($A114="","",VLOOKUP($A114,'Annex 2 Designated EHV charges'!$A:$O,2,0))</f>
        <v/>
      </c>
      <c r="C114" s="57" t="str">
        <f>IF($A114="","",VLOOKUP($A114,'Annex 2 Designated EHV charges'!$A:$O,3,0))</f>
        <v/>
      </c>
      <c r="D114" s="57" t="str">
        <f>IF($A114="","",VLOOKUP($A114,'Annex 2 Designated EHV charges'!$A:$O,7,0))</f>
        <v/>
      </c>
      <c r="E114" s="58" t="str">
        <f>IFERROR(IF(VLOOKUP($A114,'Annex 2 Designated EHV charges'!$A:$P,9,FALSE)=0,"",VLOOKUP($A114,'Annex 2 Designated EHV charges'!$A:$P,9,FALSE)),"")</f>
        <v/>
      </c>
      <c r="F114" s="197" t="str">
        <f>IFERROR(IF(VLOOKUP($A114,'Annex 2 Designated EHV charges'!$A:$P,10,FALSE)=0,"",VLOOKUP($A114,'Annex 2 Designated EHV charges'!$A:$P,10,FALSE)),"")</f>
        <v/>
      </c>
      <c r="G114" s="59" t="str">
        <f>IFERROR(IF(VLOOKUP($A114,'Annex 2 Designated EHV charges'!$A:$P,11,FALSE)=0,"",VLOOKUP($A114,'Annex 2 Designated EHV charges'!$A:$P,11,FALSE)),"")</f>
        <v/>
      </c>
      <c r="H114" s="49" t="str">
        <f>IFERROR(IF(VLOOKUP($A114,'Annex 2 Designated EHV charges'!$A:$P,12,FALSE)=0,"",VLOOKUP($A114,'Annex 2 Designated EHV charges'!$A:$P,12,FALSE)),"")</f>
        <v/>
      </c>
    </row>
    <row r="115" spans="1:8" x14ac:dyDescent="0.2">
      <c r="A115" s="49" t="str">
        <f t="array" ref="A115">IFERROR(INDEX('Annex 2 Designated EHV charges'!$A$11:$A$58, MATCH(0, IF(ISBLANK('Annex 2 Designated EHV charges'!$A$11:$A$58),1, COUNTIF(A$4:$A114, 'Annex 2 Designated EHV charges'!$A$11:$A$58)), 0)),"")</f>
        <v/>
      </c>
      <c r="B115" s="49" t="str">
        <f>IF($A115="","",VLOOKUP($A115,'Annex 2 Designated EHV charges'!$A:$O,2,0))</f>
        <v/>
      </c>
      <c r="C115" s="57" t="str">
        <f>IF($A115="","",VLOOKUP($A115,'Annex 2 Designated EHV charges'!$A:$O,3,0))</f>
        <v/>
      </c>
      <c r="D115" s="57" t="str">
        <f>IF($A115="","",VLOOKUP($A115,'Annex 2 Designated EHV charges'!$A:$O,7,0))</f>
        <v/>
      </c>
      <c r="E115" s="58" t="str">
        <f>IFERROR(IF(VLOOKUP($A115,'Annex 2 Designated EHV charges'!$A:$P,9,FALSE)=0,"",VLOOKUP($A115,'Annex 2 Designated EHV charges'!$A:$P,9,FALSE)),"")</f>
        <v/>
      </c>
      <c r="F115" s="197" t="str">
        <f>IFERROR(IF(VLOOKUP($A115,'Annex 2 Designated EHV charges'!$A:$P,10,FALSE)=0,"",VLOOKUP($A115,'Annex 2 Designated EHV charges'!$A:$P,10,FALSE)),"")</f>
        <v/>
      </c>
      <c r="G115" s="59" t="str">
        <f>IFERROR(IF(VLOOKUP($A115,'Annex 2 Designated EHV charges'!$A:$P,11,FALSE)=0,"",VLOOKUP($A115,'Annex 2 Designated EHV charges'!$A:$P,11,FALSE)),"")</f>
        <v/>
      </c>
      <c r="H115" s="49" t="str">
        <f>IFERROR(IF(VLOOKUP($A115,'Annex 2 Designated EHV charges'!$A:$P,12,FALSE)=0,"",VLOOKUP($A115,'Annex 2 Designated EHV charges'!$A:$P,12,FALSE)),"")</f>
        <v/>
      </c>
    </row>
    <row r="116" spans="1:8" x14ac:dyDescent="0.2">
      <c r="A116" s="49" t="str">
        <f t="array" ref="A116">IFERROR(INDEX('Annex 2 Designated EHV charges'!$A$11:$A$58, MATCH(0, IF(ISBLANK('Annex 2 Designated EHV charges'!$A$11:$A$58),1, COUNTIF(A$4:$A115, 'Annex 2 Designated EHV charges'!$A$11:$A$58)), 0)),"")</f>
        <v/>
      </c>
      <c r="B116" s="49" t="str">
        <f>IF($A116="","",VLOOKUP($A116,'Annex 2 Designated EHV charges'!$A:$O,2,0))</f>
        <v/>
      </c>
      <c r="C116" s="57" t="str">
        <f>IF($A116="","",VLOOKUP($A116,'Annex 2 Designated EHV charges'!$A:$O,3,0))</f>
        <v/>
      </c>
      <c r="D116" s="57" t="str">
        <f>IF($A116="","",VLOOKUP($A116,'Annex 2 Designated EHV charges'!$A:$O,7,0))</f>
        <v/>
      </c>
      <c r="E116" s="58" t="str">
        <f>IFERROR(IF(VLOOKUP($A116,'Annex 2 Designated EHV charges'!$A:$P,9,FALSE)=0,"",VLOOKUP($A116,'Annex 2 Designated EHV charges'!$A:$P,9,FALSE)),"")</f>
        <v/>
      </c>
      <c r="F116" s="197" t="str">
        <f>IFERROR(IF(VLOOKUP($A116,'Annex 2 Designated EHV charges'!$A:$P,10,FALSE)=0,"",VLOOKUP($A116,'Annex 2 Designated EHV charges'!$A:$P,10,FALSE)),"")</f>
        <v/>
      </c>
      <c r="G116" s="59" t="str">
        <f>IFERROR(IF(VLOOKUP($A116,'Annex 2 Designated EHV charges'!$A:$P,11,FALSE)=0,"",VLOOKUP($A116,'Annex 2 Designated EHV charges'!$A:$P,11,FALSE)),"")</f>
        <v/>
      </c>
      <c r="H116" s="49" t="str">
        <f>IFERROR(IF(VLOOKUP($A116,'Annex 2 Designated EHV charges'!$A:$P,12,FALSE)=0,"",VLOOKUP($A116,'Annex 2 Designated EHV charges'!$A:$P,12,FALSE)),"")</f>
        <v/>
      </c>
    </row>
    <row r="117" spans="1:8" x14ac:dyDescent="0.2">
      <c r="A117" s="49" t="str">
        <f t="array" ref="A117">IFERROR(INDEX('Annex 2 Designated EHV charges'!$A$11:$A$58, MATCH(0, IF(ISBLANK('Annex 2 Designated EHV charges'!$A$11:$A$58),1, COUNTIF(A$4:$A116, 'Annex 2 Designated EHV charges'!$A$11:$A$58)), 0)),"")</f>
        <v/>
      </c>
      <c r="B117" s="49" t="str">
        <f>IF($A117="","",VLOOKUP($A117,'Annex 2 Designated EHV charges'!$A:$O,2,0))</f>
        <v/>
      </c>
      <c r="C117" s="57" t="str">
        <f>IF($A117="","",VLOOKUP($A117,'Annex 2 Designated EHV charges'!$A:$O,3,0))</f>
        <v/>
      </c>
      <c r="D117" s="57" t="str">
        <f>IF($A117="","",VLOOKUP($A117,'Annex 2 Designated EHV charges'!$A:$O,7,0))</f>
        <v/>
      </c>
      <c r="E117" s="58" t="str">
        <f>IFERROR(IF(VLOOKUP($A117,'Annex 2 Designated EHV charges'!$A:$P,9,FALSE)=0,"",VLOOKUP($A117,'Annex 2 Designated EHV charges'!$A:$P,9,FALSE)),"")</f>
        <v/>
      </c>
      <c r="F117" s="197" t="str">
        <f>IFERROR(IF(VLOOKUP($A117,'Annex 2 Designated EHV charges'!$A:$P,10,FALSE)=0,"",VLOOKUP($A117,'Annex 2 Designated EHV charges'!$A:$P,10,FALSE)),"")</f>
        <v/>
      </c>
      <c r="G117" s="59" t="str">
        <f>IFERROR(IF(VLOOKUP($A117,'Annex 2 Designated EHV charges'!$A:$P,11,FALSE)=0,"",VLOOKUP($A117,'Annex 2 Designated EHV charges'!$A:$P,11,FALSE)),"")</f>
        <v/>
      </c>
      <c r="H117" s="49" t="str">
        <f>IFERROR(IF(VLOOKUP($A117,'Annex 2 Designated EHV charges'!$A:$P,12,FALSE)=0,"",VLOOKUP($A117,'Annex 2 Designated EHV charges'!$A:$P,12,FALSE)),"")</f>
        <v/>
      </c>
    </row>
    <row r="118" spans="1:8" x14ac:dyDescent="0.2">
      <c r="A118" s="49" t="str">
        <f t="array" ref="A118">IFERROR(INDEX('Annex 2 Designated EHV charges'!$A$11:$A$58, MATCH(0, IF(ISBLANK('Annex 2 Designated EHV charges'!$A$11:$A$58),1, COUNTIF(A$4:$A117, 'Annex 2 Designated EHV charges'!$A$11:$A$58)), 0)),"")</f>
        <v/>
      </c>
      <c r="B118" s="49" t="str">
        <f>IF($A118="","",VLOOKUP($A118,'Annex 2 Designated EHV charges'!$A:$O,2,0))</f>
        <v/>
      </c>
      <c r="C118" s="57" t="str">
        <f>IF($A118="","",VLOOKUP($A118,'Annex 2 Designated EHV charges'!$A:$O,3,0))</f>
        <v/>
      </c>
      <c r="D118" s="57" t="str">
        <f>IF($A118="","",VLOOKUP($A118,'Annex 2 Designated EHV charges'!$A:$O,7,0))</f>
        <v/>
      </c>
      <c r="E118" s="58" t="str">
        <f>IFERROR(IF(VLOOKUP($A118,'Annex 2 Designated EHV charges'!$A:$P,9,FALSE)=0,"",VLOOKUP($A118,'Annex 2 Designated EHV charges'!$A:$P,9,FALSE)),"")</f>
        <v/>
      </c>
      <c r="F118" s="197" t="str">
        <f>IFERROR(IF(VLOOKUP($A118,'Annex 2 Designated EHV charges'!$A:$P,10,FALSE)=0,"",VLOOKUP($A118,'Annex 2 Designated EHV charges'!$A:$P,10,FALSE)),"")</f>
        <v/>
      </c>
      <c r="G118" s="59" t="str">
        <f>IFERROR(IF(VLOOKUP($A118,'Annex 2 Designated EHV charges'!$A:$P,11,FALSE)=0,"",VLOOKUP($A118,'Annex 2 Designated EHV charges'!$A:$P,11,FALSE)),"")</f>
        <v/>
      </c>
      <c r="H118" s="49" t="str">
        <f>IFERROR(IF(VLOOKUP($A118,'Annex 2 Designated EHV charges'!$A:$P,12,FALSE)=0,"",VLOOKUP($A118,'Annex 2 Designated EHV charges'!$A:$P,12,FALSE)),"")</f>
        <v/>
      </c>
    </row>
    <row r="119" spans="1:8" x14ac:dyDescent="0.2">
      <c r="A119" s="49" t="str">
        <f t="array" ref="A119">IFERROR(INDEX('Annex 2 Designated EHV charges'!$A$11:$A$58, MATCH(0, IF(ISBLANK('Annex 2 Designated EHV charges'!$A$11:$A$58),1, COUNTIF(A$4:$A118, 'Annex 2 Designated EHV charges'!$A$11:$A$58)), 0)),"")</f>
        <v/>
      </c>
      <c r="B119" s="49" t="str">
        <f>IF($A119="","",VLOOKUP($A119,'Annex 2 Designated EHV charges'!$A:$O,2,0))</f>
        <v/>
      </c>
      <c r="C119" s="57" t="str">
        <f>IF($A119="","",VLOOKUP($A119,'Annex 2 Designated EHV charges'!$A:$O,3,0))</f>
        <v/>
      </c>
      <c r="D119" s="57" t="str">
        <f>IF($A119="","",VLOOKUP($A119,'Annex 2 Designated EHV charges'!$A:$O,7,0))</f>
        <v/>
      </c>
      <c r="E119" s="58" t="str">
        <f>IFERROR(IF(VLOOKUP($A119,'Annex 2 Designated EHV charges'!$A:$P,9,FALSE)=0,"",VLOOKUP($A119,'Annex 2 Designated EHV charges'!$A:$P,9,FALSE)),"")</f>
        <v/>
      </c>
      <c r="F119" s="197" t="str">
        <f>IFERROR(IF(VLOOKUP($A119,'Annex 2 Designated EHV charges'!$A:$P,10,FALSE)=0,"",VLOOKUP($A119,'Annex 2 Designated EHV charges'!$A:$P,10,FALSE)),"")</f>
        <v/>
      </c>
      <c r="G119" s="59" t="str">
        <f>IFERROR(IF(VLOOKUP($A119,'Annex 2 Designated EHV charges'!$A:$P,11,FALSE)=0,"",VLOOKUP($A119,'Annex 2 Designated EHV charges'!$A:$P,11,FALSE)),"")</f>
        <v/>
      </c>
      <c r="H119" s="49" t="str">
        <f>IFERROR(IF(VLOOKUP($A119,'Annex 2 Designated EHV charges'!$A:$P,12,FALSE)=0,"",VLOOKUP($A119,'Annex 2 Designated EHV charges'!$A:$P,12,FALSE)),"")</f>
        <v/>
      </c>
    </row>
    <row r="120" spans="1:8" x14ac:dyDescent="0.2">
      <c r="A120" s="49" t="str">
        <f t="array" ref="A120">IFERROR(INDEX('Annex 2 Designated EHV charges'!$A$11:$A$58, MATCH(0, IF(ISBLANK('Annex 2 Designated EHV charges'!$A$11:$A$58),1, COUNTIF(A$4:$A119, 'Annex 2 Designated EHV charges'!$A$11:$A$58)), 0)),"")</f>
        <v/>
      </c>
      <c r="B120" s="49" t="str">
        <f>IF($A120="","",VLOOKUP($A120,'Annex 2 Designated EHV charges'!$A:$O,2,0))</f>
        <v/>
      </c>
      <c r="C120" s="57" t="str">
        <f>IF($A120="","",VLOOKUP($A120,'Annex 2 Designated EHV charges'!$A:$O,3,0))</f>
        <v/>
      </c>
      <c r="D120" s="57" t="str">
        <f>IF($A120="","",VLOOKUP($A120,'Annex 2 Designated EHV charges'!$A:$O,7,0))</f>
        <v/>
      </c>
      <c r="E120" s="58" t="str">
        <f>IFERROR(IF(VLOOKUP($A120,'Annex 2 Designated EHV charges'!$A:$P,9,FALSE)=0,"",VLOOKUP($A120,'Annex 2 Designated EHV charges'!$A:$P,9,FALSE)),"")</f>
        <v/>
      </c>
      <c r="F120" s="197" t="str">
        <f>IFERROR(IF(VLOOKUP($A120,'Annex 2 Designated EHV charges'!$A:$P,10,FALSE)=0,"",VLOOKUP($A120,'Annex 2 Designated EHV charges'!$A:$P,10,FALSE)),"")</f>
        <v/>
      </c>
      <c r="G120" s="59" t="str">
        <f>IFERROR(IF(VLOOKUP($A120,'Annex 2 Designated EHV charges'!$A:$P,11,FALSE)=0,"",VLOOKUP($A120,'Annex 2 Designated EHV charges'!$A:$P,11,FALSE)),"")</f>
        <v/>
      </c>
      <c r="H120" s="49" t="str">
        <f>IFERROR(IF(VLOOKUP($A120,'Annex 2 Designated EHV charges'!$A:$P,12,FALSE)=0,"",VLOOKUP($A120,'Annex 2 Designated EHV charges'!$A:$P,12,FALSE)),"")</f>
        <v/>
      </c>
    </row>
    <row r="121" spans="1:8" x14ac:dyDescent="0.2">
      <c r="A121" s="49" t="str">
        <f t="array" ref="A121">IFERROR(INDEX('Annex 2 Designated EHV charges'!$A$11:$A$58, MATCH(0, IF(ISBLANK('Annex 2 Designated EHV charges'!$A$11:$A$58),1, COUNTIF(A$4:$A120, 'Annex 2 Designated EHV charges'!$A$11:$A$58)), 0)),"")</f>
        <v/>
      </c>
      <c r="B121" s="49" t="str">
        <f>IF($A121="","",VLOOKUP($A121,'Annex 2 Designated EHV charges'!$A:$O,2,0))</f>
        <v/>
      </c>
      <c r="C121" s="57" t="str">
        <f>IF($A121="","",VLOOKUP($A121,'Annex 2 Designated EHV charges'!$A:$O,3,0))</f>
        <v/>
      </c>
      <c r="D121" s="57" t="str">
        <f>IF($A121="","",VLOOKUP($A121,'Annex 2 Designated EHV charges'!$A:$O,7,0))</f>
        <v/>
      </c>
      <c r="E121" s="58" t="str">
        <f>IFERROR(IF(VLOOKUP($A121,'Annex 2 Designated EHV charges'!$A:$P,9,FALSE)=0,"",VLOOKUP($A121,'Annex 2 Designated EHV charges'!$A:$P,9,FALSE)),"")</f>
        <v/>
      </c>
      <c r="F121" s="197" t="str">
        <f>IFERROR(IF(VLOOKUP($A121,'Annex 2 Designated EHV charges'!$A:$P,10,FALSE)=0,"",VLOOKUP($A121,'Annex 2 Designated EHV charges'!$A:$P,10,FALSE)),"")</f>
        <v/>
      </c>
      <c r="G121" s="59" t="str">
        <f>IFERROR(IF(VLOOKUP($A121,'Annex 2 Designated EHV charges'!$A:$P,11,FALSE)=0,"",VLOOKUP($A121,'Annex 2 Designated EHV charges'!$A:$P,11,FALSE)),"")</f>
        <v/>
      </c>
      <c r="H121" s="49" t="str">
        <f>IFERROR(IF(VLOOKUP($A121,'Annex 2 Designated EHV charges'!$A:$P,12,FALSE)=0,"",VLOOKUP($A121,'Annex 2 Designated EHV charges'!$A:$P,12,FALSE)),"")</f>
        <v/>
      </c>
    </row>
    <row r="122" spans="1:8" x14ac:dyDescent="0.2">
      <c r="A122" s="49" t="str">
        <f t="array" ref="A122">IFERROR(INDEX('Annex 2 Designated EHV charges'!$A$11:$A$58, MATCH(0, IF(ISBLANK('Annex 2 Designated EHV charges'!$A$11:$A$58),1, COUNTIF(A$4:$A121, 'Annex 2 Designated EHV charges'!$A$11:$A$58)), 0)),"")</f>
        <v/>
      </c>
      <c r="B122" s="49" t="str">
        <f>IF($A122="","",VLOOKUP($A122,'Annex 2 Designated EHV charges'!$A:$O,2,0))</f>
        <v/>
      </c>
      <c r="C122" s="57" t="str">
        <f>IF($A122="","",VLOOKUP($A122,'Annex 2 Designated EHV charges'!$A:$O,3,0))</f>
        <v/>
      </c>
      <c r="D122" s="57" t="str">
        <f>IF($A122="","",VLOOKUP($A122,'Annex 2 Designated EHV charges'!$A:$O,7,0))</f>
        <v/>
      </c>
      <c r="E122" s="58" t="str">
        <f>IFERROR(IF(VLOOKUP($A122,'Annex 2 Designated EHV charges'!$A:$P,9,FALSE)=0,"",VLOOKUP($A122,'Annex 2 Designated EHV charges'!$A:$P,9,FALSE)),"")</f>
        <v/>
      </c>
      <c r="F122" s="197" t="str">
        <f>IFERROR(IF(VLOOKUP($A122,'Annex 2 Designated EHV charges'!$A:$P,10,FALSE)=0,"",VLOOKUP($A122,'Annex 2 Designated EHV charges'!$A:$P,10,FALSE)),"")</f>
        <v/>
      </c>
      <c r="G122" s="59" t="str">
        <f>IFERROR(IF(VLOOKUP($A122,'Annex 2 Designated EHV charges'!$A:$P,11,FALSE)=0,"",VLOOKUP($A122,'Annex 2 Designated EHV charges'!$A:$P,11,FALSE)),"")</f>
        <v/>
      </c>
      <c r="H122" s="49" t="str">
        <f>IFERROR(IF(VLOOKUP($A122,'Annex 2 Designated EHV charges'!$A:$P,12,FALSE)=0,"",VLOOKUP($A122,'Annex 2 Designated EHV charges'!$A:$P,12,FALSE)),"")</f>
        <v/>
      </c>
    </row>
    <row r="123" spans="1:8" x14ac:dyDescent="0.2">
      <c r="A123" s="49" t="str">
        <f t="array" ref="A123">IFERROR(INDEX('Annex 2 Designated EHV charges'!$A$11:$A$58, MATCH(0, IF(ISBLANK('Annex 2 Designated EHV charges'!$A$11:$A$58),1, COUNTIF(A$4:$A122, 'Annex 2 Designated EHV charges'!$A$11:$A$58)), 0)),"")</f>
        <v/>
      </c>
      <c r="B123" s="49" t="str">
        <f>IF($A123="","",VLOOKUP($A123,'Annex 2 Designated EHV charges'!$A:$O,2,0))</f>
        <v/>
      </c>
      <c r="C123" s="57" t="str">
        <f>IF($A123="","",VLOOKUP($A123,'Annex 2 Designated EHV charges'!$A:$O,3,0))</f>
        <v/>
      </c>
      <c r="D123" s="57" t="str">
        <f>IF($A123="","",VLOOKUP($A123,'Annex 2 Designated EHV charges'!$A:$O,7,0))</f>
        <v/>
      </c>
      <c r="E123" s="58" t="str">
        <f>IFERROR(IF(VLOOKUP($A123,'Annex 2 Designated EHV charges'!$A:$P,9,FALSE)=0,"",VLOOKUP($A123,'Annex 2 Designated EHV charges'!$A:$P,9,FALSE)),"")</f>
        <v/>
      </c>
      <c r="F123" s="197" t="str">
        <f>IFERROR(IF(VLOOKUP($A123,'Annex 2 Designated EHV charges'!$A:$P,10,FALSE)=0,"",VLOOKUP($A123,'Annex 2 Designated EHV charges'!$A:$P,10,FALSE)),"")</f>
        <v/>
      </c>
      <c r="G123" s="59" t="str">
        <f>IFERROR(IF(VLOOKUP($A123,'Annex 2 Designated EHV charges'!$A:$P,11,FALSE)=0,"",VLOOKUP($A123,'Annex 2 Designated EHV charges'!$A:$P,11,FALSE)),"")</f>
        <v/>
      </c>
      <c r="H123" s="49" t="str">
        <f>IFERROR(IF(VLOOKUP($A123,'Annex 2 Designated EHV charges'!$A:$P,12,FALSE)=0,"",VLOOKUP($A123,'Annex 2 Designated EHV charges'!$A:$P,12,FALSE)),"")</f>
        <v/>
      </c>
    </row>
    <row r="124" spans="1:8" x14ac:dyDescent="0.2">
      <c r="A124" s="49" t="str">
        <f t="array" ref="A124">IFERROR(INDEX('Annex 2 Designated EHV charges'!$A$11:$A$58, MATCH(0, IF(ISBLANK('Annex 2 Designated EHV charges'!$A$11:$A$58),1, COUNTIF(A$4:$A123, 'Annex 2 Designated EHV charges'!$A$11:$A$58)), 0)),"")</f>
        <v/>
      </c>
      <c r="B124" s="49" t="str">
        <f>IF($A124="","",VLOOKUP($A124,'Annex 2 Designated EHV charges'!$A:$O,2,0))</f>
        <v/>
      </c>
      <c r="C124" s="57" t="str">
        <f>IF($A124="","",VLOOKUP($A124,'Annex 2 Designated EHV charges'!$A:$O,3,0))</f>
        <v/>
      </c>
      <c r="D124" s="57" t="str">
        <f>IF($A124="","",VLOOKUP($A124,'Annex 2 Designated EHV charges'!$A:$O,7,0))</f>
        <v/>
      </c>
      <c r="E124" s="58" t="str">
        <f>IFERROR(IF(VLOOKUP($A124,'Annex 2 Designated EHV charges'!$A:$P,9,FALSE)=0,"",VLOOKUP($A124,'Annex 2 Designated EHV charges'!$A:$P,9,FALSE)),"")</f>
        <v/>
      </c>
      <c r="F124" s="197" t="str">
        <f>IFERROR(IF(VLOOKUP($A124,'Annex 2 Designated EHV charges'!$A:$P,10,FALSE)=0,"",VLOOKUP($A124,'Annex 2 Designated EHV charges'!$A:$P,10,FALSE)),"")</f>
        <v/>
      </c>
      <c r="G124" s="59" t="str">
        <f>IFERROR(IF(VLOOKUP($A124,'Annex 2 Designated EHV charges'!$A:$P,11,FALSE)=0,"",VLOOKUP($A124,'Annex 2 Designated EHV charges'!$A:$P,11,FALSE)),"")</f>
        <v/>
      </c>
      <c r="H124" s="49" t="str">
        <f>IFERROR(IF(VLOOKUP($A124,'Annex 2 Designated EHV charges'!$A:$P,12,FALSE)=0,"",VLOOKUP($A124,'Annex 2 Designated EHV charges'!$A:$P,12,FALSE)),"")</f>
        <v/>
      </c>
    </row>
    <row r="125" spans="1:8" x14ac:dyDescent="0.2">
      <c r="A125" s="49" t="str">
        <f t="array" ref="A125">IFERROR(INDEX('Annex 2 Designated EHV charges'!$A$11:$A$58, MATCH(0, IF(ISBLANK('Annex 2 Designated EHV charges'!$A$11:$A$58),1, COUNTIF(A$4:$A124, 'Annex 2 Designated EHV charges'!$A$11:$A$58)), 0)),"")</f>
        <v/>
      </c>
      <c r="B125" s="49" t="str">
        <f>IF($A125="","",VLOOKUP($A125,'Annex 2 Designated EHV charges'!$A:$O,2,0))</f>
        <v/>
      </c>
      <c r="C125" s="57" t="str">
        <f>IF($A125="","",VLOOKUP($A125,'Annex 2 Designated EHV charges'!$A:$O,3,0))</f>
        <v/>
      </c>
      <c r="D125" s="57" t="str">
        <f>IF($A125="","",VLOOKUP($A125,'Annex 2 Designated EHV charges'!$A:$O,7,0))</f>
        <v/>
      </c>
      <c r="E125" s="58" t="str">
        <f>IFERROR(IF(VLOOKUP($A125,'Annex 2 Designated EHV charges'!$A:$P,9,FALSE)=0,"",VLOOKUP($A125,'Annex 2 Designated EHV charges'!$A:$P,9,FALSE)),"")</f>
        <v/>
      </c>
      <c r="F125" s="197" t="str">
        <f>IFERROR(IF(VLOOKUP($A125,'Annex 2 Designated EHV charges'!$A:$P,10,FALSE)=0,"",VLOOKUP($A125,'Annex 2 Designated EHV charges'!$A:$P,10,FALSE)),"")</f>
        <v/>
      </c>
      <c r="G125" s="59" t="str">
        <f>IFERROR(IF(VLOOKUP($A125,'Annex 2 Designated EHV charges'!$A:$P,11,FALSE)=0,"",VLOOKUP($A125,'Annex 2 Designated EHV charges'!$A:$P,11,FALSE)),"")</f>
        <v/>
      </c>
      <c r="H125" s="49" t="str">
        <f>IFERROR(IF(VLOOKUP($A125,'Annex 2 Designated EHV charges'!$A:$P,12,FALSE)=0,"",VLOOKUP($A125,'Annex 2 Designated EHV charges'!$A:$P,12,FALSE)),"")</f>
        <v/>
      </c>
    </row>
    <row r="126" spans="1:8" x14ac:dyDescent="0.2">
      <c r="A126" s="49" t="str">
        <f t="array" ref="A126">IFERROR(INDEX('Annex 2 Designated EHV charges'!$A$11:$A$58, MATCH(0, IF(ISBLANK('Annex 2 Designated EHV charges'!$A$11:$A$58),1, COUNTIF(A$4:$A125, 'Annex 2 Designated EHV charges'!$A$11:$A$58)), 0)),"")</f>
        <v/>
      </c>
      <c r="B126" s="49" t="str">
        <f>IF($A126="","",VLOOKUP($A126,'Annex 2 Designated EHV charges'!$A:$O,2,0))</f>
        <v/>
      </c>
      <c r="C126" s="57" t="str">
        <f>IF($A126="","",VLOOKUP($A126,'Annex 2 Designated EHV charges'!$A:$O,3,0))</f>
        <v/>
      </c>
      <c r="D126" s="57" t="str">
        <f>IF($A126="","",VLOOKUP($A126,'Annex 2 Designated EHV charges'!$A:$O,7,0))</f>
        <v/>
      </c>
      <c r="E126" s="58" t="str">
        <f>IFERROR(IF(VLOOKUP($A126,'Annex 2 Designated EHV charges'!$A:$P,9,FALSE)=0,"",VLOOKUP($A126,'Annex 2 Designated EHV charges'!$A:$P,9,FALSE)),"")</f>
        <v/>
      </c>
      <c r="F126" s="197" t="str">
        <f>IFERROR(IF(VLOOKUP($A126,'Annex 2 Designated EHV charges'!$A:$P,10,FALSE)=0,"",VLOOKUP($A126,'Annex 2 Designated EHV charges'!$A:$P,10,FALSE)),"")</f>
        <v/>
      </c>
      <c r="G126" s="59" t="str">
        <f>IFERROR(IF(VLOOKUP($A126,'Annex 2 Designated EHV charges'!$A:$P,11,FALSE)=0,"",VLOOKUP($A126,'Annex 2 Designated EHV charges'!$A:$P,11,FALSE)),"")</f>
        <v/>
      </c>
      <c r="H126" s="49" t="str">
        <f>IFERROR(IF(VLOOKUP($A126,'Annex 2 Designated EHV charges'!$A:$P,12,FALSE)=0,"",VLOOKUP($A126,'Annex 2 Designated EHV charges'!$A:$P,12,FALSE)),"")</f>
        <v/>
      </c>
    </row>
    <row r="127" spans="1:8" x14ac:dyDescent="0.2">
      <c r="A127" s="49" t="str">
        <f t="array" ref="A127">IFERROR(INDEX('Annex 2 Designated EHV charges'!$A$11:$A$58, MATCH(0, IF(ISBLANK('Annex 2 Designated EHV charges'!$A$11:$A$58),1, COUNTIF(A$4:$A126, 'Annex 2 Designated EHV charges'!$A$11:$A$58)), 0)),"")</f>
        <v/>
      </c>
      <c r="B127" s="49" t="str">
        <f>IF($A127="","",VLOOKUP($A127,'Annex 2 Designated EHV charges'!$A:$O,2,0))</f>
        <v/>
      </c>
      <c r="C127" s="57" t="str">
        <f>IF($A127="","",VLOOKUP($A127,'Annex 2 Designated EHV charges'!$A:$O,3,0))</f>
        <v/>
      </c>
      <c r="D127" s="57" t="str">
        <f>IF($A127="","",VLOOKUP($A127,'Annex 2 Designated EHV charges'!$A:$O,7,0))</f>
        <v/>
      </c>
      <c r="E127" s="58" t="str">
        <f>IFERROR(IF(VLOOKUP($A127,'Annex 2 Designated EHV charges'!$A:$P,9,FALSE)=0,"",VLOOKUP($A127,'Annex 2 Designated EHV charges'!$A:$P,9,FALSE)),"")</f>
        <v/>
      </c>
      <c r="F127" s="197" t="str">
        <f>IFERROR(IF(VLOOKUP($A127,'Annex 2 Designated EHV charges'!$A:$P,10,FALSE)=0,"",VLOOKUP($A127,'Annex 2 Designated EHV charges'!$A:$P,10,FALSE)),"")</f>
        <v/>
      </c>
      <c r="G127" s="59" t="str">
        <f>IFERROR(IF(VLOOKUP($A127,'Annex 2 Designated EHV charges'!$A:$P,11,FALSE)=0,"",VLOOKUP($A127,'Annex 2 Designated EHV charges'!$A:$P,11,FALSE)),"")</f>
        <v/>
      </c>
      <c r="H127" s="49" t="str">
        <f>IFERROR(IF(VLOOKUP($A127,'Annex 2 Designated EHV charges'!$A:$P,12,FALSE)=0,"",VLOOKUP($A127,'Annex 2 Designated EHV charges'!$A:$P,12,FALSE)),"")</f>
        <v/>
      </c>
    </row>
    <row r="128" spans="1:8" x14ac:dyDescent="0.2">
      <c r="A128" s="49" t="str">
        <f t="array" ref="A128">IFERROR(INDEX('Annex 2 Designated EHV charges'!$A$11:$A$58, MATCH(0, IF(ISBLANK('Annex 2 Designated EHV charges'!$A$11:$A$58),1, COUNTIF(A$4:$A127, 'Annex 2 Designated EHV charges'!$A$11:$A$58)), 0)),"")</f>
        <v/>
      </c>
      <c r="B128" s="49" t="str">
        <f>IF($A128="","",VLOOKUP($A128,'Annex 2 Designated EHV charges'!$A:$O,2,0))</f>
        <v/>
      </c>
      <c r="C128" s="57" t="str">
        <f>IF($A128="","",VLOOKUP($A128,'Annex 2 Designated EHV charges'!$A:$O,3,0))</f>
        <v/>
      </c>
      <c r="D128" s="57" t="str">
        <f>IF($A128="","",VLOOKUP($A128,'Annex 2 Designated EHV charges'!$A:$O,7,0))</f>
        <v/>
      </c>
      <c r="E128" s="58" t="str">
        <f>IFERROR(IF(VLOOKUP($A128,'Annex 2 Designated EHV charges'!$A:$P,9,FALSE)=0,"",VLOOKUP($A128,'Annex 2 Designated EHV charges'!$A:$P,9,FALSE)),"")</f>
        <v/>
      </c>
      <c r="F128" s="197" t="str">
        <f>IFERROR(IF(VLOOKUP($A128,'Annex 2 Designated EHV charges'!$A:$P,10,FALSE)=0,"",VLOOKUP($A128,'Annex 2 Designated EHV charges'!$A:$P,10,FALSE)),"")</f>
        <v/>
      </c>
      <c r="G128" s="59" t="str">
        <f>IFERROR(IF(VLOOKUP($A128,'Annex 2 Designated EHV charges'!$A:$P,11,FALSE)=0,"",VLOOKUP($A128,'Annex 2 Designated EHV charges'!$A:$P,11,FALSE)),"")</f>
        <v/>
      </c>
      <c r="H128" s="49" t="str">
        <f>IFERROR(IF(VLOOKUP($A128,'Annex 2 Designated EHV charges'!$A:$P,12,FALSE)=0,"",VLOOKUP($A128,'Annex 2 Designated EHV charges'!$A:$P,12,FALSE)),"")</f>
        <v/>
      </c>
    </row>
    <row r="129" spans="1:8" x14ac:dyDescent="0.2">
      <c r="A129" s="49" t="str">
        <f t="array" ref="A129">IFERROR(INDEX('Annex 2 Designated EHV charges'!$A$11:$A$58, MATCH(0, IF(ISBLANK('Annex 2 Designated EHV charges'!$A$11:$A$58),1, COUNTIF(A$4:$A128, 'Annex 2 Designated EHV charges'!$A$11:$A$58)), 0)),"")</f>
        <v/>
      </c>
      <c r="B129" s="49" t="str">
        <f>IF($A129="","",VLOOKUP($A129,'Annex 2 Designated EHV charges'!$A:$O,2,0))</f>
        <v/>
      </c>
      <c r="C129" s="57" t="str">
        <f>IF($A129="","",VLOOKUP($A129,'Annex 2 Designated EHV charges'!$A:$O,3,0))</f>
        <v/>
      </c>
      <c r="D129" s="57" t="str">
        <f>IF($A129="","",VLOOKUP($A129,'Annex 2 Designated EHV charges'!$A:$O,7,0))</f>
        <v/>
      </c>
      <c r="E129" s="58" t="str">
        <f>IFERROR(IF(VLOOKUP($A129,'Annex 2 Designated EHV charges'!$A:$P,9,FALSE)=0,"",VLOOKUP($A129,'Annex 2 Designated EHV charges'!$A:$P,9,FALSE)),"")</f>
        <v/>
      </c>
      <c r="F129" s="197" t="str">
        <f>IFERROR(IF(VLOOKUP($A129,'Annex 2 Designated EHV charges'!$A:$P,10,FALSE)=0,"",VLOOKUP($A129,'Annex 2 Designated EHV charges'!$A:$P,10,FALSE)),"")</f>
        <v/>
      </c>
      <c r="G129" s="59" t="str">
        <f>IFERROR(IF(VLOOKUP($A129,'Annex 2 Designated EHV charges'!$A:$P,11,FALSE)=0,"",VLOOKUP($A129,'Annex 2 Designated EHV charges'!$A:$P,11,FALSE)),"")</f>
        <v/>
      </c>
      <c r="H129" s="49" t="str">
        <f>IFERROR(IF(VLOOKUP($A129,'Annex 2 Designated EHV charges'!$A:$P,12,FALSE)=0,"",VLOOKUP($A129,'Annex 2 Designated EHV charges'!$A:$P,12,FALSE)),"")</f>
        <v/>
      </c>
    </row>
    <row r="130" spans="1:8" x14ac:dyDescent="0.2">
      <c r="A130" s="49" t="str">
        <f t="array" ref="A130">IFERROR(INDEX('Annex 2 Designated EHV charges'!$A$11:$A$58, MATCH(0, IF(ISBLANK('Annex 2 Designated EHV charges'!$A$11:$A$58),1, COUNTIF(A$4:$A129, 'Annex 2 Designated EHV charges'!$A$11:$A$58)), 0)),"")</f>
        <v/>
      </c>
      <c r="B130" s="49" t="str">
        <f>IF($A130="","",VLOOKUP($A130,'Annex 2 Designated EHV charges'!$A:$O,2,0))</f>
        <v/>
      </c>
      <c r="C130" s="57" t="str">
        <f>IF($A130="","",VLOOKUP($A130,'Annex 2 Designated EHV charges'!$A:$O,3,0))</f>
        <v/>
      </c>
      <c r="D130" s="57" t="str">
        <f>IF($A130="","",VLOOKUP($A130,'Annex 2 Designated EHV charges'!$A:$O,7,0))</f>
        <v/>
      </c>
      <c r="E130" s="58" t="str">
        <f>IFERROR(IF(VLOOKUP($A130,'Annex 2 Designated EHV charges'!$A:$P,9,FALSE)=0,"",VLOOKUP($A130,'Annex 2 Designated EHV charges'!$A:$P,9,FALSE)),"")</f>
        <v/>
      </c>
      <c r="F130" s="197" t="str">
        <f>IFERROR(IF(VLOOKUP($A130,'Annex 2 Designated EHV charges'!$A:$P,10,FALSE)=0,"",VLOOKUP($A130,'Annex 2 Designated EHV charges'!$A:$P,10,FALSE)),"")</f>
        <v/>
      </c>
      <c r="G130" s="59" t="str">
        <f>IFERROR(IF(VLOOKUP($A130,'Annex 2 Designated EHV charges'!$A:$P,11,FALSE)=0,"",VLOOKUP($A130,'Annex 2 Designated EHV charges'!$A:$P,11,FALSE)),"")</f>
        <v/>
      </c>
      <c r="H130" s="49" t="str">
        <f>IFERROR(IF(VLOOKUP($A130,'Annex 2 Designated EHV charges'!$A:$P,12,FALSE)=0,"",VLOOKUP($A130,'Annex 2 Designated EHV charges'!$A:$P,12,FALSE)),"")</f>
        <v/>
      </c>
    </row>
    <row r="131" spans="1:8" x14ac:dyDescent="0.2">
      <c r="A131" s="49" t="str">
        <f t="array" ref="A131">IFERROR(INDEX('Annex 2 Designated EHV charges'!$A$11:$A$58, MATCH(0, IF(ISBLANK('Annex 2 Designated EHV charges'!$A$11:$A$58),1, COUNTIF(A$4:$A130, 'Annex 2 Designated EHV charges'!$A$11:$A$58)), 0)),"")</f>
        <v/>
      </c>
      <c r="B131" s="49" t="str">
        <f>IF($A131="","",VLOOKUP($A131,'Annex 2 Designated EHV charges'!$A:$O,2,0))</f>
        <v/>
      </c>
      <c r="C131" s="57" t="str">
        <f>IF($A131="","",VLOOKUP($A131,'Annex 2 Designated EHV charges'!$A:$O,3,0))</f>
        <v/>
      </c>
      <c r="D131" s="57" t="str">
        <f>IF($A131="","",VLOOKUP($A131,'Annex 2 Designated EHV charges'!$A:$O,7,0))</f>
        <v/>
      </c>
      <c r="E131" s="58" t="str">
        <f>IFERROR(IF(VLOOKUP($A131,'Annex 2 Designated EHV charges'!$A:$P,9,FALSE)=0,"",VLOOKUP($A131,'Annex 2 Designated EHV charges'!$A:$P,9,FALSE)),"")</f>
        <v/>
      </c>
      <c r="F131" s="197" t="str">
        <f>IFERROR(IF(VLOOKUP($A131,'Annex 2 Designated EHV charges'!$A:$P,10,FALSE)=0,"",VLOOKUP($A131,'Annex 2 Designated EHV charges'!$A:$P,10,FALSE)),"")</f>
        <v/>
      </c>
      <c r="G131" s="59" t="str">
        <f>IFERROR(IF(VLOOKUP($A131,'Annex 2 Designated EHV charges'!$A:$P,11,FALSE)=0,"",VLOOKUP($A131,'Annex 2 Designated EHV charges'!$A:$P,11,FALSE)),"")</f>
        <v/>
      </c>
      <c r="H131" s="49" t="str">
        <f>IFERROR(IF(VLOOKUP($A131,'Annex 2 Designated EHV charges'!$A:$P,12,FALSE)=0,"",VLOOKUP($A131,'Annex 2 Designated EHV charges'!$A:$P,12,FALSE)),"")</f>
        <v/>
      </c>
    </row>
    <row r="132" spans="1:8" x14ac:dyDescent="0.2">
      <c r="A132" s="49" t="str">
        <f t="array" ref="A132">IFERROR(INDEX('Annex 2 Designated EHV charges'!$A$11:$A$58, MATCH(0, IF(ISBLANK('Annex 2 Designated EHV charges'!$A$11:$A$58),1, COUNTIF(A$4:$A131, 'Annex 2 Designated EHV charges'!$A$11:$A$58)), 0)),"")</f>
        <v/>
      </c>
      <c r="B132" s="49" t="str">
        <f>IF($A132="","",VLOOKUP($A132,'Annex 2 Designated EHV charges'!$A:$O,2,0))</f>
        <v/>
      </c>
      <c r="C132" s="57" t="str">
        <f>IF($A132="","",VLOOKUP($A132,'Annex 2 Designated EHV charges'!$A:$O,3,0))</f>
        <v/>
      </c>
      <c r="D132" s="57" t="str">
        <f>IF($A132="","",VLOOKUP($A132,'Annex 2 Designated EHV charges'!$A:$O,7,0))</f>
        <v/>
      </c>
      <c r="E132" s="58" t="str">
        <f>IFERROR(IF(VLOOKUP($A132,'Annex 2 Designated EHV charges'!$A:$P,9,FALSE)=0,"",VLOOKUP($A132,'Annex 2 Designated EHV charges'!$A:$P,9,FALSE)),"")</f>
        <v/>
      </c>
      <c r="F132" s="197" t="str">
        <f>IFERROR(IF(VLOOKUP($A132,'Annex 2 Designated EHV charges'!$A:$P,10,FALSE)=0,"",VLOOKUP($A132,'Annex 2 Designated EHV charges'!$A:$P,10,FALSE)),"")</f>
        <v/>
      </c>
      <c r="G132" s="59" t="str">
        <f>IFERROR(IF(VLOOKUP($A132,'Annex 2 Designated EHV charges'!$A:$P,11,FALSE)=0,"",VLOOKUP($A132,'Annex 2 Designated EHV charges'!$A:$P,11,FALSE)),"")</f>
        <v/>
      </c>
      <c r="H132" s="49" t="str">
        <f>IFERROR(IF(VLOOKUP($A132,'Annex 2 Designated EHV charges'!$A:$P,12,FALSE)=0,"",VLOOKUP($A132,'Annex 2 Designated EHV charges'!$A:$P,12,FALSE)),"")</f>
        <v/>
      </c>
    </row>
    <row r="133" spans="1:8" x14ac:dyDescent="0.2">
      <c r="A133" s="49" t="str">
        <f t="array" ref="A133">IFERROR(INDEX('Annex 2 Designated EHV charges'!$A$11:$A$58, MATCH(0, IF(ISBLANK('Annex 2 Designated EHV charges'!$A$11:$A$58),1, COUNTIF(A$4:$A132, 'Annex 2 Designated EHV charges'!$A$11:$A$58)), 0)),"")</f>
        <v/>
      </c>
      <c r="B133" s="49" t="str">
        <f>IF($A133="","",VLOOKUP($A133,'Annex 2 Designated EHV charges'!$A:$O,2,0))</f>
        <v/>
      </c>
      <c r="C133" s="57" t="str">
        <f>IF($A133="","",VLOOKUP($A133,'Annex 2 Designated EHV charges'!$A:$O,3,0))</f>
        <v/>
      </c>
      <c r="D133" s="57" t="str">
        <f>IF($A133="","",VLOOKUP($A133,'Annex 2 Designated EHV charges'!$A:$O,7,0))</f>
        <v/>
      </c>
      <c r="E133" s="58" t="str">
        <f>IFERROR(IF(VLOOKUP($A133,'Annex 2 Designated EHV charges'!$A:$P,9,FALSE)=0,"",VLOOKUP($A133,'Annex 2 Designated EHV charges'!$A:$P,9,FALSE)),"")</f>
        <v/>
      </c>
      <c r="F133" s="197" t="str">
        <f>IFERROR(IF(VLOOKUP($A133,'Annex 2 Designated EHV charges'!$A:$P,10,FALSE)=0,"",VLOOKUP($A133,'Annex 2 Designated EHV charges'!$A:$P,10,FALSE)),"")</f>
        <v/>
      </c>
      <c r="G133" s="59" t="str">
        <f>IFERROR(IF(VLOOKUP($A133,'Annex 2 Designated EHV charges'!$A:$P,11,FALSE)=0,"",VLOOKUP($A133,'Annex 2 Designated EHV charges'!$A:$P,11,FALSE)),"")</f>
        <v/>
      </c>
      <c r="H133" s="49" t="str">
        <f>IFERROR(IF(VLOOKUP($A133,'Annex 2 Designated EHV charges'!$A:$P,12,FALSE)=0,"",VLOOKUP($A133,'Annex 2 Designated EHV charges'!$A:$P,12,FALSE)),"")</f>
        <v/>
      </c>
    </row>
    <row r="134" spans="1:8" x14ac:dyDescent="0.2">
      <c r="A134" s="49" t="str">
        <f t="array" ref="A134">IFERROR(INDEX('Annex 2 Designated EHV charges'!$A$11:$A$58, MATCH(0, IF(ISBLANK('Annex 2 Designated EHV charges'!$A$11:$A$58),1, COUNTIF(A$4:$A133, 'Annex 2 Designated EHV charges'!$A$11:$A$58)), 0)),"")</f>
        <v/>
      </c>
      <c r="B134" s="49" t="str">
        <f>IF($A134="","",VLOOKUP($A134,'Annex 2 Designated EHV charges'!$A:$O,2,0))</f>
        <v/>
      </c>
      <c r="C134" s="57" t="str">
        <f>IF($A134="","",VLOOKUP($A134,'Annex 2 Designated EHV charges'!$A:$O,3,0))</f>
        <v/>
      </c>
      <c r="D134" s="57" t="str">
        <f>IF($A134="","",VLOOKUP($A134,'Annex 2 Designated EHV charges'!$A:$O,7,0))</f>
        <v/>
      </c>
      <c r="E134" s="58" t="str">
        <f>IFERROR(IF(VLOOKUP($A134,'Annex 2 Designated EHV charges'!$A:$P,9,FALSE)=0,"",VLOOKUP($A134,'Annex 2 Designated EHV charges'!$A:$P,9,FALSE)),"")</f>
        <v/>
      </c>
      <c r="F134" s="197" t="str">
        <f>IFERROR(IF(VLOOKUP($A134,'Annex 2 Designated EHV charges'!$A:$P,10,FALSE)=0,"",VLOOKUP($A134,'Annex 2 Designated EHV charges'!$A:$P,10,FALSE)),"")</f>
        <v/>
      </c>
      <c r="G134" s="59" t="str">
        <f>IFERROR(IF(VLOOKUP($A134,'Annex 2 Designated EHV charges'!$A:$P,11,FALSE)=0,"",VLOOKUP($A134,'Annex 2 Designated EHV charges'!$A:$P,11,FALSE)),"")</f>
        <v/>
      </c>
      <c r="H134" s="49" t="str">
        <f>IFERROR(IF(VLOOKUP($A134,'Annex 2 Designated EHV charges'!$A:$P,12,FALSE)=0,"",VLOOKUP($A134,'Annex 2 Designated EHV charges'!$A:$P,12,FALSE)),"")</f>
        <v/>
      </c>
    </row>
    <row r="135" spans="1:8" x14ac:dyDescent="0.2">
      <c r="A135" s="49" t="str">
        <f t="array" ref="A135">IFERROR(INDEX('Annex 2 Designated EHV charges'!$A$11:$A$58, MATCH(0, IF(ISBLANK('Annex 2 Designated EHV charges'!$A$11:$A$58),1, COUNTIF(A$4:$A134, 'Annex 2 Designated EHV charges'!$A$11:$A$58)), 0)),"")</f>
        <v/>
      </c>
      <c r="B135" s="49" t="str">
        <f>IF($A135="","",VLOOKUP($A135,'Annex 2 Designated EHV charges'!$A:$O,2,0))</f>
        <v/>
      </c>
      <c r="C135" s="57" t="str">
        <f>IF($A135="","",VLOOKUP($A135,'Annex 2 Designated EHV charges'!$A:$O,3,0))</f>
        <v/>
      </c>
      <c r="D135" s="57" t="str">
        <f>IF($A135="","",VLOOKUP($A135,'Annex 2 Designated EHV charges'!$A:$O,7,0))</f>
        <v/>
      </c>
      <c r="E135" s="58" t="str">
        <f>IFERROR(IF(VLOOKUP($A135,'Annex 2 Designated EHV charges'!$A:$P,9,FALSE)=0,"",VLOOKUP($A135,'Annex 2 Designated EHV charges'!$A:$P,9,FALSE)),"")</f>
        <v/>
      </c>
      <c r="F135" s="197" t="str">
        <f>IFERROR(IF(VLOOKUP($A135,'Annex 2 Designated EHV charges'!$A:$P,10,FALSE)=0,"",VLOOKUP($A135,'Annex 2 Designated EHV charges'!$A:$P,10,FALSE)),"")</f>
        <v/>
      </c>
      <c r="G135" s="59" t="str">
        <f>IFERROR(IF(VLOOKUP($A135,'Annex 2 Designated EHV charges'!$A:$P,11,FALSE)=0,"",VLOOKUP($A135,'Annex 2 Designated EHV charges'!$A:$P,11,FALSE)),"")</f>
        <v/>
      </c>
      <c r="H135" s="49" t="str">
        <f>IFERROR(IF(VLOOKUP($A135,'Annex 2 Designated EHV charges'!$A:$P,12,FALSE)=0,"",VLOOKUP($A135,'Annex 2 Designated EHV charges'!$A:$P,12,FALSE)),"")</f>
        <v/>
      </c>
    </row>
    <row r="136" spans="1:8" x14ac:dyDescent="0.2">
      <c r="A136" s="49" t="str">
        <f t="array" ref="A136">IFERROR(INDEX('Annex 2 Designated EHV charges'!$A$11:$A$58, MATCH(0, IF(ISBLANK('Annex 2 Designated EHV charges'!$A$11:$A$58),1, COUNTIF(A$4:$A135, 'Annex 2 Designated EHV charges'!$A$11:$A$58)), 0)),"")</f>
        <v/>
      </c>
      <c r="B136" s="49" t="str">
        <f>IF($A136="","",VLOOKUP($A136,'Annex 2 Designated EHV charges'!$A:$O,2,0))</f>
        <v/>
      </c>
      <c r="C136" s="57" t="str">
        <f>IF($A136="","",VLOOKUP($A136,'Annex 2 Designated EHV charges'!$A:$O,3,0))</f>
        <v/>
      </c>
      <c r="D136" s="57" t="str">
        <f>IF($A136="","",VLOOKUP($A136,'Annex 2 Designated EHV charges'!$A:$O,7,0))</f>
        <v/>
      </c>
      <c r="E136" s="58" t="str">
        <f>IFERROR(IF(VLOOKUP($A136,'Annex 2 Designated EHV charges'!$A:$P,9,FALSE)=0,"",VLOOKUP($A136,'Annex 2 Designated EHV charges'!$A:$P,9,FALSE)),"")</f>
        <v/>
      </c>
      <c r="F136" s="197" t="str">
        <f>IFERROR(IF(VLOOKUP($A136,'Annex 2 Designated EHV charges'!$A:$P,10,FALSE)=0,"",VLOOKUP($A136,'Annex 2 Designated EHV charges'!$A:$P,10,FALSE)),"")</f>
        <v/>
      </c>
      <c r="G136" s="59" t="str">
        <f>IFERROR(IF(VLOOKUP($A136,'Annex 2 Designated EHV charges'!$A:$P,11,FALSE)=0,"",VLOOKUP($A136,'Annex 2 Designated EHV charges'!$A:$P,11,FALSE)),"")</f>
        <v/>
      </c>
      <c r="H136" s="49" t="str">
        <f>IFERROR(IF(VLOOKUP($A136,'Annex 2 Designated EHV charges'!$A:$P,12,FALSE)=0,"",VLOOKUP($A136,'Annex 2 Designated EHV charges'!$A:$P,12,FALSE)),"")</f>
        <v/>
      </c>
    </row>
    <row r="137" spans="1:8" x14ac:dyDescent="0.2">
      <c r="A137" s="49" t="str">
        <f t="array" ref="A137">IFERROR(INDEX('Annex 2 Designated EHV charges'!$A$11:$A$58, MATCH(0, IF(ISBLANK('Annex 2 Designated EHV charges'!$A$11:$A$58),1, COUNTIF(A$4:$A136, 'Annex 2 Designated EHV charges'!$A$11:$A$58)), 0)),"")</f>
        <v/>
      </c>
      <c r="B137" s="49" t="str">
        <f>IF($A137="","",VLOOKUP($A137,'Annex 2 Designated EHV charges'!$A:$O,2,0))</f>
        <v/>
      </c>
      <c r="C137" s="57" t="str">
        <f>IF($A137="","",VLOOKUP($A137,'Annex 2 Designated EHV charges'!$A:$O,3,0))</f>
        <v/>
      </c>
      <c r="D137" s="57" t="str">
        <f>IF($A137="","",VLOOKUP($A137,'Annex 2 Designated EHV charges'!$A:$O,7,0))</f>
        <v/>
      </c>
      <c r="E137" s="58" t="str">
        <f>IFERROR(IF(VLOOKUP($A137,'Annex 2 Designated EHV charges'!$A:$P,9,FALSE)=0,"",VLOOKUP($A137,'Annex 2 Designated EHV charges'!$A:$P,9,FALSE)),"")</f>
        <v/>
      </c>
      <c r="F137" s="197" t="str">
        <f>IFERROR(IF(VLOOKUP($A137,'Annex 2 Designated EHV charges'!$A:$P,10,FALSE)=0,"",VLOOKUP($A137,'Annex 2 Designated EHV charges'!$A:$P,10,FALSE)),"")</f>
        <v/>
      </c>
      <c r="G137" s="59" t="str">
        <f>IFERROR(IF(VLOOKUP($A137,'Annex 2 Designated EHV charges'!$A:$P,11,FALSE)=0,"",VLOOKUP($A137,'Annex 2 Designated EHV charges'!$A:$P,11,FALSE)),"")</f>
        <v/>
      </c>
      <c r="H137" s="49" t="str">
        <f>IFERROR(IF(VLOOKUP($A137,'Annex 2 Designated EHV charges'!$A:$P,12,FALSE)=0,"",VLOOKUP($A137,'Annex 2 Designated EHV charges'!$A:$P,12,FALSE)),"")</f>
        <v/>
      </c>
    </row>
    <row r="138" spans="1:8" x14ac:dyDescent="0.2">
      <c r="A138" s="49" t="str">
        <f t="array" ref="A138">IFERROR(INDEX('Annex 2 Designated EHV charges'!$A$11:$A$58, MATCH(0, IF(ISBLANK('Annex 2 Designated EHV charges'!$A$11:$A$58),1, COUNTIF(A$4:$A137, 'Annex 2 Designated EHV charges'!$A$11:$A$58)), 0)),"")</f>
        <v/>
      </c>
      <c r="B138" s="49" t="str">
        <f>IF($A138="","",VLOOKUP($A138,'Annex 2 Designated EHV charges'!$A:$O,2,0))</f>
        <v/>
      </c>
      <c r="C138" s="57" t="str">
        <f>IF($A138="","",VLOOKUP($A138,'Annex 2 Designated EHV charges'!$A:$O,3,0))</f>
        <v/>
      </c>
      <c r="D138" s="57" t="str">
        <f>IF($A138="","",VLOOKUP($A138,'Annex 2 Designated EHV charges'!$A:$O,7,0))</f>
        <v/>
      </c>
      <c r="E138" s="58" t="str">
        <f>IFERROR(IF(VLOOKUP($A138,'Annex 2 Designated EHV charges'!$A:$P,9,FALSE)=0,"",VLOOKUP($A138,'Annex 2 Designated EHV charges'!$A:$P,9,FALSE)),"")</f>
        <v/>
      </c>
      <c r="F138" s="197" t="str">
        <f>IFERROR(IF(VLOOKUP($A138,'Annex 2 Designated EHV charges'!$A:$P,10,FALSE)=0,"",VLOOKUP($A138,'Annex 2 Designated EHV charges'!$A:$P,10,FALSE)),"")</f>
        <v/>
      </c>
      <c r="G138" s="59" t="str">
        <f>IFERROR(IF(VLOOKUP($A138,'Annex 2 Designated EHV charges'!$A:$P,11,FALSE)=0,"",VLOOKUP($A138,'Annex 2 Designated EHV charges'!$A:$P,11,FALSE)),"")</f>
        <v/>
      </c>
      <c r="H138" s="49" t="str">
        <f>IFERROR(IF(VLOOKUP($A138,'Annex 2 Designated EHV charges'!$A:$P,12,FALSE)=0,"",VLOOKUP($A138,'Annex 2 Designated EHV charges'!$A:$P,12,FALSE)),"")</f>
        <v/>
      </c>
    </row>
    <row r="139" spans="1:8" x14ac:dyDescent="0.2">
      <c r="A139" s="49" t="str">
        <f t="array" ref="A139">IFERROR(INDEX('Annex 2 Designated EHV charges'!$A$11:$A$58, MATCH(0, IF(ISBLANK('Annex 2 Designated EHV charges'!$A$11:$A$58),1, COUNTIF(A$4:$A138, 'Annex 2 Designated EHV charges'!$A$11:$A$58)), 0)),"")</f>
        <v/>
      </c>
      <c r="B139" s="49" t="str">
        <f>IF($A139="","",VLOOKUP($A139,'Annex 2 Designated EHV charges'!$A:$O,2,0))</f>
        <v/>
      </c>
      <c r="C139" s="57" t="str">
        <f>IF($A139="","",VLOOKUP($A139,'Annex 2 Designated EHV charges'!$A:$O,3,0))</f>
        <v/>
      </c>
      <c r="D139" s="57" t="str">
        <f>IF($A139="","",VLOOKUP($A139,'Annex 2 Designated EHV charges'!$A:$O,7,0))</f>
        <v/>
      </c>
      <c r="E139" s="58" t="str">
        <f>IFERROR(IF(VLOOKUP($A139,'Annex 2 Designated EHV charges'!$A:$P,9,FALSE)=0,"",VLOOKUP($A139,'Annex 2 Designated EHV charges'!$A:$P,9,FALSE)),"")</f>
        <v/>
      </c>
      <c r="F139" s="197" t="str">
        <f>IFERROR(IF(VLOOKUP($A139,'Annex 2 Designated EHV charges'!$A:$P,10,FALSE)=0,"",VLOOKUP($A139,'Annex 2 Designated EHV charges'!$A:$P,10,FALSE)),"")</f>
        <v/>
      </c>
      <c r="G139" s="59" t="str">
        <f>IFERROR(IF(VLOOKUP($A139,'Annex 2 Designated EHV charges'!$A:$P,11,FALSE)=0,"",VLOOKUP($A139,'Annex 2 Designated EHV charges'!$A:$P,11,FALSE)),"")</f>
        <v/>
      </c>
      <c r="H139" s="49" t="str">
        <f>IFERROR(IF(VLOOKUP($A139,'Annex 2 Designated EHV charges'!$A:$P,12,FALSE)=0,"",VLOOKUP($A139,'Annex 2 Designated EHV charges'!$A:$P,12,FALSE)),"")</f>
        <v/>
      </c>
    </row>
    <row r="140" spans="1:8" x14ac:dyDescent="0.2">
      <c r="A140" s="49" t="str">
        <f t="array" ref="A140">IFERROR(INDEX('Annex 2 Designated EHV charges'!$A$11:$A$58, MATCH(0, IF(ISBLANK('Annex 2 Designated EHV charges'!$A$11:$A$58),1, COUNTIF(A$4:$A139, 'Annex 2 Designated EHV charges'!$A$11:$A$58)), 0)),"")</f>
        <v/>
      </c>
      <c r="B140" s="49" t="str">
        <f>IF($A140="","",VLOOKUP($A140,'Annex 2 Designated EHV charges'!$A:$O,2,0))</f>
        <v/>
      </c>
      <c r="C140" s="57" t="str">
        <f>IF($A140="","",VLOOKUP($A140,'Annex 2 Designated EHV charges'!$A:$O,3,0))</f>
        <v/>
      </c>
      <c r="D140" s="57" t="str">
        <f>IF($A140="","",VLOOKUP($A140,'Annex 2 Designated EHV charges'!$A:$O,7,0))</f>
        <v/>
      </c>
      <c r="E140" s="58" t="str">
        <f>IFERROR(IF(VLOOKUP($A140,'Annex 2 Designated EHV charges'!$A:$P,9,FALSE)=0,"",VLOOKUP($A140,'Annex 2 Designated EHV charges'!$A:$P,9,FALSE)),"")</f>
        <v/>
      </c>
      <c r="F140" s="197" t="str">
        <f>IFERROR(IF(VLOOKUP($A140,'Annex 2 Designated EHV charges'!$A:$P,10,FALSE)=0,"",VLOOKUP($A140,'Annex 2 Designated EHV charges'!$A:$P,10,FALSE)),"")</f>
        <v/>
      </c>
      <c r="G140" s="59" t="str">
        <f>IFERROR(IF(VLOOKUP($A140,'Annex 2 Designated EHV charges'!$A:$P,11,FALSE)=0,"",VLOOKUP($A140,'Annex 2 Designated EHV charges'!$A:$P,11,FALSE)),"")</f>
        <v/>
      </c>
      <c r="H140" s="49" t="str">
        <f>IFERROR(IF(VLOOKUP($A140,'Annex 2 Designated EHV charges'!$A:$P,12,FALSE)=0,"",VLOOKUP($A140,'Annex 2 Designated EHV charges'!$A:$P,12,FALSE)),"")</f>
        <v/>
      </c>
    </row>
    <row r="141" spans="1:8" x14ac:dyDescent="0.2">
      <c r="A141" s="49" t="str">
        <f t="array" ref="A141">IFERROR(INDEX('Annex 2 Designated EHV charges'!$A$11:$A$58, MATCH(0, IF(ISBLANK('Annex 2 Designated EHV charges'!$A$11:$A$58),1, COUNTIF(A$4:$A140, 'Annex 2 Designated EHV charges'!$A$11:$A$58)), 0)),"")</f>
        <v/>
      </c>
      <c r="B141" s="49" t="str">
        <f>IF($A141="","",VLOOKUP($A141,'Annex 2 Designated EHV charges'!$A:$O,2,0))</f>
        <v/>
      </c>
      <c r="C141" s="57" t="str">
        <f>IF($A141="","",VLOOKUP($A141,'Annex 2 Designated EHV charges'!$A:$O,3,0))</f>
        <v/>
      </c>
      <c r="D141" s="57" t="str">
        <f>IF($A141="","",VLOOKUP($A141,'Annex 2 Designated EHV charges'!$A:$O,7,0))</f>
        <v/>
      </c>
      <c r="E141" s="58" t="str">
        <f>IFERROR(IF(VLOOKUP($A141,'Annex 2 Designated EHV charges'!$A:$P,9,FALSE)=0,"",VLOOKUP($A141,'Annex 2 Designated EHV charges'!$A:$P,9,FALSE)),"")</f>
        <v/>
      </c>
      <c r="F141" s="197" t="str">
        <f>IFERROR(IF(VLOOKUP($A141,'Annex 2 Designated EHV charges'!$A:$P,10,FALSE)=0,"",VLOOKUP($A141,'Annex 2 Designated EHV charges'!$A:$P,10,FALSE)),"")</f>
        <v/>
      </c>
      <c r="G141" s="59" t="str">
        <f>IFERROR(IF(VLOOKUP($A141,'Annex 2 Designated EHV charges'!$A:$P,11,FALSE)=0,"",VLOOKUP($A141,'Annex 2 Designated EHV charges'!$A:$P,11,FALSE)),"")</f>
        <v/>
      </c>
      <c r="H141" s="49" t="str">
        <f>IFERROR(IF(VLOOKUP($A141,'Annex 2 Designated EHV charges'!$A:$P,12,FALSE)=0,"",VLOOKUP($A141,'Annex 2 Designated EHV charges'!$A:$P,12,FALSE)),"")</f>
        <v/>
      </c>
    </row>
    <row r="142" spans="1:8" x14ac:dyDescent="0.2">
      <c r="A142" s="49" t="str">
        <f t="array" ref="A142">IFERROR(INDEX('Annex 2 Designated EHV charges'!$A$11:$A$58, MATCH(0, IF(ISBLANK('Annex 2 Designated EHV charges'!$A$11:$A$58),1, COUNTIF(A$4:$A141, 'Annex 2 Designated EHV charges'!$A$11:$A$58)), 0)),"")</f>
        <v/>
      </c>
      <c r="B142" s="49" t="str">
        <f>IF($A142="","",VLOOKUP($A142,'Annex 2 Designated EHV charges'!$A:$O,2,0))</f>
        <v/>
      </c>
      <c r="C142" s="57" t="str">
        <f>IF($A142="","",VLOOKUP($A142,'Annex 2 Designated EHV charges'!$A:$O,3,0))</f>
        <v/>
      </c>
      <c r="D142" s="57" t="str">
        <f>IF($A142="","",VLOOKUP($A142,'Annex 2 Designated EHV charges'!$A:$O,7,0))</f>
        <v/>
      </c>
      <c r="E142" s="58" t="str">
        <f>IFERROR(IF(VLOOKUP($A142,'Annex 2 Designated EHV charges'!$A:$P,9,FALSE)=0,"",VLOOKUP($A142,'Annex 2 Designated EHV charges'!$A:$P,9,FALSE)),"")</f>
        <v/>
      </c>
      <c r="F142" s="197" t="str">
        <f>IFERROR(IF(VLOOKUP($A142,'Annex 2 Designated EHV charges'!$A:$P,10,FALSE)=0,"",VLOOKUP($A142,'Annex 2 Designated EHV charges'!$A:$P,10,FALSE)),"")</f>
        <v/>
      </c>
      <c r="G142" s="59" t="str">
        <f>IFERROR(IF(VLOOKUP($A142,'Annex 2 Designated EHV charges'!$A:$P,11,FALSE)=0,"",VLOOKUP($A142,'Annex 2 Designated EHV charges'!$A:$P,11,FALSE)),"")</f>
        <v/>
      </c>
      <c r="H142" s="49" t="str">
        <f>IFERROR(IF(VLOOKUP($A142,'Annex 2 Designated EHV charges'!$A:$P,12,FALSE)=0,"",VLOOKUP($A142,'Annex 2 Designated EHV charges'!$A:$P,12,FALSE)),"")</f>
        <v/>
      </c>
    </row>
    <row r="143" spans="1:8" x14ac:dyDescent="0.2">
      <c r="A143" s="49" t="str">
        <f t="array" ref="A143">IFERROR(INDEX('Annex 2 Designated EHV charges'!$A$11:$A$58, MATCH(0, IF(ISBLANK('Annex 2 Designated EHV charges'!$A$11:$A$58),1, COUNTIF(A$4:$A142, 'Annex 2 Designated EHV charges'!$A$11:$A$58)), 0)),"")</f>
        <v/>
      </c>
      <c r="B143" s="49" t="str">
        <f>IF($A143="","",VLOOKUP($A143,'Annex 2 Designated EHV charges'!$A:$O,2,0))</f>
        <v/>
      </c>
      <c r="C143" s="57" t="str">
        <f>IF($A143="","",VLOOKUP($A143,'Annex 2 Designated EHV charges'!$A:$O,3,0))</f>
        <v/>
      </c>
      <c r="D143" s="57" t="str">
        <f>IF($A143="","",VLOOKUP($A143,'Annex 2 Designated EHV charges'!$A:$O,7,0))</f>
        <v/>
      </c>
      <c r="E143" s="58" t="str">
        <f>IFERROR(IF(VLOOKUP($A143,'Annex 2 Designated EHV charges'!$A:$P,9,FALSE)=0,"",VLOOKUP($A143,'Annex 2 Designated EHV charges'!$A:$P,9,FALSE)),"")</f>
        <v/>
      </c>
      <c r="F143" s="197" t="str">
        <f>IFERROR(IF(VLOOKUP($A143,'Annex 2 Designated EHV charges'!$A:$P,10,FALSE)=0,"",VLOOKUP($A143,'Annex 2 Designated EHV charges'!$A:$P,10,FALSE)),"")</f>
        <v/>
      </c>
      <c r="G143" s="59" t="str">
        <f>IFERROR(IF(VLOOKUP($A143,'Annex 2 Designated EHV charges'!$A:$P,11,FALSE)=0,"",VLOOKUP($A143,'Annex 2 Designated EHV charges'!$A:$P,11,FALSE)),"")</f>
        <v/>
      </c>
      <c r="H143" s="49" t="str">
        <f>IFERROR(IF(VLOOKUP($A143,'Annex 2 Designated EHV charges'!$A:$P,12,FALSE)=0,"",VLOOKUP($A143,'Annex 2 Designated EHV charges'!$A:$P,12,FALSE)),"")</f>
        <v/>
      </c>
    </row>
    <row r="144" spans="1:8" x14ac:dyDescent="0.2">
      <c r="A144" s="49" t="str">
        <f t="array" ref="A144">IFERROR(INDEX('Annex 2 Designated EHV charges'!$A$11:$A$58, MATCH(0, IF(ISBLANK('Annex 2 Designated EHV charges'!$A$11:$A$58),1, COUNTIF(A$4:$A143, 'Annex 2 Designated EHV charges'!$A$11:$A$58)), 0)),"")</f>
        <v/>
      </c>
      <c r="B144" s="49" t="str">
        <f>IF($A144="","",VLOOKUP($A144,'Annex 2 Designated EHV charges'!$A:$O,2,0))</f>
        <v/>
      </c>
      <c r="C144" s="57" t="str">
        <f>IF($A144="","",VLOOKUP($A144,'Annex 2 Designated EHV charges'!$A:$O,3,0))</f>
        <v/>
      </c>
      <c r="D144" s="57" t="str">
        <f>IF($A144="","",VLOOKUP($A144,'Annex 2 Designated EHV charges'!$A:$O,7,0))</f>
        <v/>
      </c>
      <c r="E144" s="58" t="str">
        <f>IFERROR(IF(VLOOKUP($A144,'Annex 2 Designated EHV charges'!$A:$P,9,FALSE)=0,"",VLOOKUP($A144,'Annex 2 Designated EHV charges'!$A:$P,9,FALSE)),"")</f>
        <v/>
      </c>
      <c r="F144" s="197" t="str">
        <f>IFERROR(IF(VLOOKUP($A144,'Annex 2 Designated EHV charges'!$A:$P,10,FALSE)=0,"",VLOOKUP($A144,'Annex 2 Designated EHV charges'!$A:$P,10,FALSE)),"")</f>
        <v/>
      </c>
      <c r="G144" s="59" t="str">
        <f>IFERROR(IF(VLOOKUP($A144,'Annex 2 Designated EHV charges'!$A:$P,11,FALSE)=0,"",VLOOKUP($A144,'Annex 2 Designated EHV charges'!$A:$P,11,FALSE)),"")</f>
        <v/>
      </c>
      <c r="H144" s="49" t="str">
        <f>IFERROR(IF(VLOOKUP($A144,'Annex 2 Designated EHV charges'!$A:$P,12,FALSE)=0,"",VLOOKUP($A144,'Annex 2 Designated EHV charges'!$A:$P,12,FALSE)),"")</f>
        <v/>
      </c>
    </row>
    <row r="145" spans="1:8" x14ac:dyDescent="0.2">
      <c r="A145" s="49" t="str">
        <f t="array" ref="A145">IFERROR(INDEX('Annex 2 Designated EHV charges'!$A$11:$A$58, MATCH(0, IF(ISBLANK('Annex 2 Designated EHV charges'!$A$11:$A$58),1, COUNTIF(A$4:$A144, 'Annex 2 Designated EHV charges'!$A$11:$A$58)), 0)),"")</f>
        <v/>
      </c>
      <c r="B145" s="49" t="str">
        <f>IF($A145="","",VLOOKUP($A145,'Annex 2 Designated EHV charges'!$A:$O,2,0))</f>
        <v/>
      </c>
      <c r="C145" s="57" t="str">
        <f>IF($A145="","",VLOOKUP($A145,'Annex 2 Designated EHV charges'!$A:$O,3,0))</f>
        <v/>
      </c>
      <c r="D145" s="57" t="str">
        <f>IF($A145="","",VLOOKUP($A145,'Annex 2 Designated EHV charges'!$A:$O,7,0))</f>
        <v/>
      </c>
      <c r="E145" s="58" t="str">
        <f>IFERROR(IF(VLOOKUP($A145,'Annex 2 Designated EHV charges'!$A:$P,9,FALSE)=0,"",VLOOKUP($A145,'Annex 2 Designated EHV charges'!$A:$P,9,FALSE)),"")</f>
        <v/>
      </c>
      <c r="F145" s="197" t="str">
        <f>IFERROR(IF(VLOOKUP($A145,'Annex 2 Designated EHV charges'!$A:$P,10,FALSE)=0,"",VLOOKUP($A145,'Annex 2 Designated EHV charges'!$A:$P,10,FALSE)),"")</f>
        <v/>
      </c>
      <c r="G145" s="59" t="str">
        <f>IFERROR(IF(VLOOKUP($A145,'Annex 2 Designated EHV charges'!$A:$P,11,FALSE)=0,"",VLOOKUP($A145,'Annex 2 Designated EHV charges'!$A:$P,11,FALSE)),"")</f>
        <v/>
      </c>
      <c r="H145" s="49" t="str">
        <f>IFERROR(IF(VLOOKUP($A145,'Annex 2 Designated EHV charges'!$A:$P,12,FALSE)=0,"",VLOOKUP($A145,'Annex 2 Designated EHV charges'!$A:$P,12,FALSE)),"")</f>
        <v/>
      </c>
    </row>
    <row r="146" spans="1:8" x14ac:dyDescent="0.2">
      <c r="A146" s="49" t="str">
        <f t="array" ref="A146">IFERROR(INDEX('Annex 2 Designated EHV charges'!$A$11:$A$58, MATCH(0, IF(ISBLANK('Annex 2 Designated EHV charges'!$A$11:$A$58),1, COUNTIF(A$4:$A145, 'Annex 2 Designated EHV charges'!$A$11:$A$58)), 0)),"")</f>
        <v/>
      </c>
      <c r="B146" s="49" t="str">
        <f>IF($A146="","",VLOOKUP($A146,'Annex 2 Designated EHV charges'!$A:$O,2,0))</f>
        <v/>
      </c>
      <c r="C146" s="57" t="str">
        <f>IF($A146="","",VLOOKUP($A146,'Annex 2 Designated EHV charges'!$A:$O,3,0))</f>
        <v/>
      </c>
      <c r="D146" s="57" t="str">
        <f>IF($A146="","",VLOOKUP($A146,'Annex 2 Designated EHV charges'!$A:$O,7,0))</f>
        <v/>
      </c>
      <c r="E146" s="58" t="str">
        <f>IFERROR(IF(VLOOKUP($A146,'Annex 2 Designated EHV charges'!$A:$P,9,FALSE)=0,"",VLOOKUP($A146,'Annex 2 Designated EHV charges'!$A:$P,9,FALSE)),"")</f>
        <v/>
      </c>
      <c r="F146" s="197" t="str">
        <f>IFERROR(IF(VLOOKUP($A146,'Annex 2 Designated EHV charges'!$A:$P,10,FALSE)=0,"",VLOOKUP($A146,'Annex 2 Designated EHV charges'!$A:$P,10,FALSE)),"")</f>
        <v/>
      </c>
      <c r="G146" s="59" t="str">
        <f>IFERROR(IF(VLOOKUP($A146,'Annex 2 Designated EHV charges'!$A:$P,11,FALSE)=0,"",VLOOKUP($A146,'Annex 2 Designated EHV charges'!$A:$P,11,FALSE)),"")</f>
        <v/>
      </c>
      <c r="H146" s="49" t="str">
        <f>IFERROR(IF(VLOOKUP($A146,'Annex 2 Designated EHV charges'!$A:$P,12,FALSE)=0,"",VLOOKUP($A146,'Annex 2 Designated EHV charges'!$A:$P,12,FALSE)),"")</f>
        <v/>
      </c>
    </row>
    <row r="147" spans="1:8" x14ac:dyDescent="0.2">
      <c r="A147" s="49" t="str">
        <f t="array" ref="A147">IFERROR(INDEX('Annex 2 Designated EHV charges'!$A$11:$A$58, MATCH(0, IF(ISBLANK('Annex 2 Designated EHV charges'!$A$11:$A$58),1, COUNTIF(A$4:$A146, 'Annex 2 Designated EHV charges'!$A$11:$A$58)), 0)),"")</f>
        <v/>
      </c>
      <c r="B147" s="49" t="str">
        <f>IF($A147="","",VLOOKUP($A147,'Annex 2 Designated EHV charges'!$A:$O,2,0))</f>
        <v/>
      </c>
      <c r="C147" s="57" t="str">
        <f>IF($A147="","",VLOOKUP($A147,'Annex 2 Designated EHV charges'!$A:$O,3,0))</f>
        <v/>
      </c>
      <c r="D147" s="57" t="str">
        <f>IF($A147="","",VLOOKUP($A147,'Annex 2 Designated EHV charges'!$A:$O,7,0))</f>
        <v/>
      </c>
      <c r="E147" s="58" t="str">
        <f>IFERROR(IF(VLOOKUP($A147,'Annex 2 Designated EHV charges'!$A:$P,9,FALSE)=0,"",VLOOKUP($A147,'Annex 2 Designated EHV charges'!$A:$P,9,FALSE)),"")</f>
        <v/>
      </c>
      <c r="F147" s="197" t="str">
        <f>IFERROR(IF(VLOOKUP($A147,'Annex 2 Designated EHV charges'!$A:$P,10,FALSE)=0,"",VLOOKUP($A147,'Annex 2 Designated EHV charges'!$A:$P,10,FALSE)),"")</f>
        <v/>
      </c>
      <c r="G147" s="59" t="str">
        <f>IFERROR(IF(VLOOKUP($A147,'Annex 2 Designated EHV charges'!$A:$P,11,FALSE)=0,"",VLOOKUP($A147,'Annex 2 Designated EHV charges'!$A:$P,11,FALSE)),"")</f>
        <v/>
      </c>
      <c r="H147" s="49" t="str">
        <f>IFERROR(IF(VLOOKUP($A147,'Annex 2 Designated EHV charges'!$A:$P,12,FALSE)=0,"",VLOOKUP($A147,'Annex 2 Designated EHV charges'!$A:$P,12,FALSE)),"")</f>
        <v/>
      </c>
    </row>
    <row r="148" spans="1:8" x14ac:dyDescent="0.2">
      <c r="A148" s="49" t="str">
        <f t="array" ref="A148">IFERROR(INDEX('Annex 2 Designated EHV charges'!$A$11:$A$58, MATCH(0, IF(ISBLANK('Annex 2 Designated EHV charges'!$A$11:$A$58),1, COUNTIF(A$4:$A147, 'Annex 2 Designated EHV charges'!$A$11:$A$58)), 0)),"")</f>
        <v/>
      </c>
      <c r="B148" s="49" t="str">
        <f>IF($A148="","",VLOOKUP($A148,'Annex 2 Designated EHV charges'!$A:$O,2,0))</f>
        <v/>
      </c>
      <c r="C148" s="57" t="str">
        <f>IF($A148="","",VLOOKUP($A148,'Annex 2 Designated EHV charges'!$A:$O,3,0))</f>
        <v/>
      </c>
      <c r="D148" s="57" t="str">
        <f>IF($A148="","",VLOOKUP($A148,'Annex 2 Designated EHV charges'!$A:$O,7,0))</f>
        <v/>
      </c>
      <c r="E148" s="58" t="str">
        <f>IFERROR(IF(VLOOKUP($A148,'Annex 2 Designated EHV charges'!$A:$P,9,FALSE)=0,"",VLOOKUP($A148,'Annex 2 Designated EHV charges'!$A:$P,9,FALSE)),"")</f>
        <v/>
      </c>
      <c r="F148" s="197" t="str">
        <f>IFERROR(IF(VLOOKUP($A148,'Annex 2 Designated EHV charges'!$A:$P,10,FALSE)=0,"",VLOOKUP($A148,'Annex 2 Designated EHV charges'!$A:$P,10,FALSE)),"")</f>
        <v/>
      </c>
      <c r="G148" s="59" t="str">
        <f>IFERROR(IF(VLOOKUP($A148,'Annex 2 Designated EHV charges'!$A:$P,11,FALSE)=0,"",VLOOKUP($A148,'Annex 2 Designated EHV charges'!$A:$P,11,FALSE)),"")</f>
        <v/>
      </c>
      <c r="H148" s="49" t="str">
        <f>IFERROR(IF(VLOOKUP($A148,'Annex 2 Designated EHV charges'!$A:$P,12,FALSE)=0,"",VLOOKUP($A148,'Annex 2 Designated EHV charges'!$A:$P,12,FALSE)),"")</f>
        <v/>
      </c>
    </row>
    <row r="149" spans="1:8" x14ac:dyDescent="0.2">
      <c r="A149" s="49" t="str">
        <f t="array" ref="A149">IFERROR(INDEX('Annex 2 Designated EHV charges'!$A$11:$A$58, MATCH(0, IF(ISBLANK('Annex 2 Designated EHV charges'!$A$11:$A$58),1, COUNTIF(A$4:$A148, 'Annex 2 Designated EHV charges'!$A$11:$A$58)), 0)),"")</f>
        <v/>
      </c>
      <c r="B149" s="49" t="str">
        <f>IF($A149="","",VLOOKUP($A149,'Annex 2 Designated EHV charges'!$A:$O,2,0))</f>
        <v/>
      </c>
      <c r="C149" s="57" t="str">
        <f>IF($A149="","",VLOOKUP($A149,'Annex 2 Designated EHV charges'!$A:$O,3,0))</f>
        <v/>
      </c>
      <c r="D149" s="57" t="str">
        <f>IF($A149="","",VLOOKUP($A149,'Annex 2 Designated EHV charges'!$A:$O,7,0))</f>
        <v/>
      </c>
      <c r="E149" s="58" t="str">
        <f>IFERROR(IF(VLOOKUP($A149,'Annex 2 Designated EHV charges'!$A:$P,9,FALSE)=0,"",VLOOKUP($A149,'Annex 2 Designated EHV charges'!$A:$P,9,FALSE)),"")</f>
        <v/>
      </c>
      <c r="F149" s="197" t="str">
        <f>IFERROR(IF(VLOOKUP($A149,'Annex 2 Designated EHV charges'!$A:$P,10,FALSE)=0,"",VLOOKUP($A149,'Annex 2 Designated EHV charges'!$A:$P,10,FALSE)),"")</f>
        <v/>
      </c>
      <c r="G149" s="59" t="str">
        <f>IFERROR(IF(VLOOKUP($A149,'Annex 2 Designated EHV charges'!$A:$P,11,FALSE)=0,"",VLOOKUP($A149,'Annex 2 Designated EHV charges'!$A:$P,11,FALSE)),"")</f>
        <v/>
      </c>
      <c r="H149" s="49" t="str">
        <f>IFERROR(IF(VLOOKUP($A149,'Annex 2 Designated EHV charges'!$A:$P,12,FALSE)=0,"",VLOOKUP($A149,'Annex 2 Designated EHV charges'!$A:$P,12,FALSE)),"")</f>
        <v/>
      </c>
    </row>
    <row r="150" spans="1:8" x14ac:dyDescent="0.2">
      <c r="A150" s="49" t="str">
        <f t="array" ref="A150">IFERROR(INDEX('Annex 2 Designated EHV charges'!$A$11:$A$58, MATCH(0, IF(ISBLANK('Annex 2 Designated EHV charges'!$A$11:$A$58),1, COUNTIF(A$4:$A149, 'Annex 2 Designated EHV charges'!$A$11:$A$58)), 0)),"")</f>
        <v/>
      </c>
      <c r="B150" s="49" t="str">
        <f>IF($A150="","",VLOOKUP($A150,'Annex 2 Designated EHV charges'!$A:$O,2,0))</f>
        <v/>
      </c>
      <c r="C150" s="57" t="str">
        <f>IF($A150="","",VLOOKUP($A150,'Annex 2 Designated EHV charges'!$A:$O,3,0))</f>
        <v/>
      </c>
      <c r="D150" s="57" t="str">
        <f>IF($A150="","",VLOOKUP($A150,'Annex 2 Designated EHV charges'!$A:$O,7,0))</f>
        <v/>
      </c>
      <c r="E150" s="58" t="str">
        <f>IFERROR(IF(VLOOKUP($A150,'Annex 2 Designated EHV charges'!$A:$P,9,FALSE)=0,"",VLOOKUP($A150,'Annex 2 Designated EHV charges'!$A:$P,9,FALSE)),"")</f>
        <v/>
      </c>
      <c r="F150" s="197" t="str">
        <f>IFERROR(IF(VLOOKUP($A150,'Annex 2 Designated EHV charges'!$A:$P,10,FALSE)=0,"",VLOOKUP($A150,'Annex 2 Designated EHV charges'!$A:$P,10,FALSE)),"")</f>
        <v/>
      </c>
      <c r="G150" s="59" t="str">
        <f>IFERROR(IF(VLOOKUP($A150,'Annex 2 Designated EHV charges'!$A:$P,11,FALSE)=0,"",VLOOKUP($A150,'Annex 2 Designated EHV charges'!$A:$P,11,FALSE)),"")</f>
        <v/>
      </c>
      <c r="H150" s="49" t="str">
        <f>IFERROR(IF(VLOOKUP($A150,'Annex 2 Designated EHV charges'!$A:$P,12,FALSE)=0,"",VLOOKUP($A150,'Annex 2 Designated EHV charges'!$A:$P,12,FALSE)),"")</f>
        <v/>
      </c>
    </row>
    <row r="151" spans="1:8" x14ac:dyDescent="0.2">
      <c r="A151" s="49" t="str">
        <f t="array" ref="A151">IFERROR(INDEX('Annex 2 Designated EHV charges'!$A$11:$A$58, MATCH(0, IF(ISBLANK('Annex 2 Designated EHV charges'!$A$11:$A$58),1, COUNTIF(A$4:$A150, 'Annex 2 Designated EHV charges'!$A$11:$A$58)), 0)),"")</f>
        <v/>
      </c>
      <c r="B151" s="49" t="str">
        <f>IF($A151="","",VLOOKUP($A151,'Annex 2 Designated EHV charges'!$A:$O,2,0))</f>
        <v/>
      </c>
      <c r="C151" s="57" t="str">
        <f>IF($A151="","",VLOOKUP($A151,'Annex 2 Designated EHV charges'!$A:$O,3,0))</f>
        <v/>
      </c>
      <c r="D151" s="57" t="str">
        <f>IF($A151="","",VLOOKUP($A151,'Annex 2 Designated EHV charges'!$A:$O,7,0))</f>
        <v/>
      </c>
      <c r="E151" s="58" t="str">
        <f>IFERROR(IF(VLOOKUP($A151,'Annex 2 Designated EHV charges'!$A:$P,9,FALSE)=0,"",VLOOKUP($A151,'Annex 2 Designated EHV charges'!$A:$P,9,FALSE)),"")</f>
        <v/>
      </c>
      <c r="F151" s="197" t="str">
        <f>IFERROR(IF(VLOOKUP($A151,'Annex 2 Designated EHV charges'!$A:$P,10,FALSE)=0,"",VLOOKUP($A151,'Annex 2 Designated EHV charges'!$A:$P,10,FALSE)),"")</f>
        <v/>
      </c>
      <c r="G151" s="59" t="str">
        <f>IFERROR(IF(VLOOKUP($A151,'Annex 2 Designated EHV charges'!$A:$P,11,FALSE)=0,"",VLOOKUP($A151,'Annex 2 Designated EHV charges'!$A:$P,11,FALSE)),"")</f>
        <v/>
      </c>
      <c r="H151" s="49" t="str">
        <f>IFERROR(IF(VLOOKUP($A151,'Annex 2 Designated EHV charges'!$A:$P,12,FALSE)=0,"",VLOOKUP($A151,'Annex 2 Designated EHV charges'!$A:$P,12,FALSE)),"")</f>
        <v/>
      </c>
    </row>
    <row r="152" spans="1:8" x14ac:dyDescent="0.2">
      <c r="A152" s="49" t="str">
        <f t="array" ref="A152">IFERROR(INDEX('Annex 2 Designated EHV charges'!$A$11:$A$58, MATCH(0, IF(ISBLANK('Annex 2 Designated EHV charges'!$A$11:$A$58),1, COUNTIF(A$4:$A151, 'Annex 2 Designated EHV charges'!$A$11:$A$58)), 0)),"")</f>
        <v/>
      </c>
      <c r="B152" s="49" t="str">
        <f>IF($A152="","",VLOOKUP($A152,'Annex 2 Designated EHV charges'!$A:$O,2,0))</f>
        <v/>
      </c>
      <c r="C152" s="57" t="str">
        <f>IF($A152="","",VLOOKUP($A152,'Annex 2 Designated EHV charges'!$A:$O,3,0))</f>
        <v/>
      </c>
      <c r="D152" s="57" t="str">
        <f>IF($A152="","",VLOOKUP($A152,'Annex 2 Designated EHV charges'!$A:$O,7,0))</f>
        <v/>
      </c>
      <c r="E152" s="58" t="str">
        <f>IFERROR(IF(VLOOKUP($A152,'Annex 2 Designated EHV charges'!$A:$P,9,FALSE)=0,"",VLOOKUP($A152,'Annex 2 Designated EHV charges'!$A:$P,9,FALSE)),"")</f>
        <v/>
      </c>
      <c r="F152" s="197" t="str">
        <f>IFERROR(IF(VLOOKUP($A152,'Annex 2 Designated EHV charges'!$A:$P,10,FALSE)=0,"",VLOOKUP($A152,'Annex 2 Designated EHV charges'!$A:$P,10,FALSE)),"")</f>
        <v/>
      </c>
      <c r="G152" s="59" t="str">
        <f>IFERROR(IF(VLOOKUP($A152,'Annex 2 Designated EHV charges'!$A:$P,11,FALSE)=0,"",VLOOKUP($A152,'Annex 2 Designated EHV charges'!$A:$P,11,FALSE)),"")</f>
        <v/>
      </c>
      <c r="H152" s="49" t="str">
        <f>IFERROR(IF(VLOOKUP($A152,'Annex 2 Designated EHV charges'!$A:$P,12,FALSE)=0,"",VLOOKUP($A152,'Annex 2 Designated EHV charges'!$A:$P,12,FALSE)),"")</f>
        <v/>
      </c>
    </row>
    <row r="153" spans="1:8" x14ac:dyDescent="0.2">
      <c r="A153" s="49" t="str">
        <f t="array" ref="A153">IFERROR(INDEX('Annex 2 Designated EHV charges'!$A$11:$A$58, MATCH(0, IF(ISBLANK('Annex 2 Designated EHV charges'!$A$11:$A$58),1, COUNTIF(A$4:$A152, 'Annex 2 Designated EHV charges'!$A$11:$A$58)), 0)),"")</f>
        <v/>
      </c>
      <c r="B153" s="49" t="str">
        <f>IF($A153="","",VLOOKUP($A153,'Annex 2 Designated EHV charges'!$A:$O,2,0))</f>
        <v/>
      </c>
      <c r="C153" s="57" t="str">
        <f>IF($A153="","",VLOOKUP($A153,'Annex 2 Designated EHV charges'!$A:$O,3,0))</f>
        <v/>
      </c>
      <c r="D153" s="57" t="str">
        <f>IF($A153="","",VLOOKUP($A153,'Annex 2 Designated EHV charges'!$A:$O,7,0))</f>
        <v/>
      </c>
      <c r="E153" s="58" t="str">
        <f>IFERROR(IF(VLOOKUP($A153,'Annex 2 Designated EHV charges'!$A:$P,9,FALSE)=0,"",VLOOKUP($A153,'Annex 2 Designated EHV charges'!$A:$P,9,FALSE)),"")</f>
        <v/>
      </c>
      <c r="F153" s="197" t="str">
        <f>IFERROR(IF(VLOOKUP($A153,'Annex 2 Designated EHV charges'!$A:$P,10,FALSE)=0,"",VLOOKUP($A153,'Annex 2 Designated EHV charges'!$A:$P,10,FALSE)),"")</f>
        <v/>
      </c>
      <c r="G153" s="59" t="str">
        <f>IFERROR(IF(VLOOKUP($A153,'Annex 2 Designated EHV charges'!$A:$P,11,FALSE)=0,"",VLOOKUP($A153,'Annex 2 Designated EHV charges'!$A:$P,11,FALSE)),"")</f>
        <v/>
      </c>
      <c r="H153" s="49" t="str">
        <f>IFERROR(IF(VLOOKUP($A153,'Annex 2 Designated EHV charges'!$A:$P,12,FALSE)=0,"",VLOOKUP($A153,'Annex 2 Designated EHV charges'!$A:$P,12,FALSE)),"")</f>
        <v/>
      </c>
    </row>
    <row r="154" spans="1:8" x14ac:dyDescent="0.2">
      <c r="A154" s="49" t="str">
        <f t="array" ref="A154">IFERROR(INDEX('Annex 2 Designated EHV charges'!$A$11:$A$58, MATCH(0, IF(ISBLANK('Annex 2 Designated EHV charges'!$A$11:$A$58),1, COUNTIF(A$4:$A153, 'Annex 2 Designated EHV charges'!$A$11:$A$58)), 0)),"")</f>
        <v/>
      </c>
      <c r="B154" s="49" t="str">
        <f>IF($A154="","",VLOOKUP($A154,'Annex 2 Designated EHV charges'!$A:$O,2,0))</f>
        <v/>
      </c>
      <c r="C154" s="57" t="str">
        <f>IF($A154="","",VLOOKUP($A154,'Annex 2 Designated EHV charges'!$A:$O,3,0))</f>
        <v/>
      </c>
      <c r="D154" s="57" t="str">
        <f>IF($A154="","",VLOOKUP($A154,'Annex 2 Designated EHV charges'!$A:$O,7,0))</f>
        <v/>
      </c>
      <c r="E154" s="58" t="str">
        <f>IFERROR(IF(VLOOKUP($A154,'Annex 2 Designated EHV charges'!$A:$P,9,FALSE)=0,"",VLOOKUP($A154,'Annex 2 Designated EHV charges'!$A:$P,9,FALSE)),"")</f>
        <v/>
      </c>
      <c r="F154" s="197" t="str">
        <f>IFERROR(IF(VLOOKUP($A154,'Annex 2 Designated EHV charges'!$A:$P,10,FALSE)=0,"",VLOOKUP($A154,'Annex 2 Designated EHV charges'!$A:$P,10,FALSE)),"")</f>
        <v/>
      </c>
      <c r="G154" s="59" t="str">
        <f>IFERROR(IF(VLOOKUP($A154,'Annex 2 Designated EHV charges'!$A:$P,11,FALSE)=0,"",VLOOKUP($A154,'Annex 2 Designated EHV charges'!$A:$P,11,FALSE)),"")</f>
        <v/>
      </c>
      <c r="H154" s="49" t="str">
        <f>IFERROR(IF(VLOOKUP($A154,'Annex 2 Designated EHV charges'!$A:$P,12,FALSE)=0,"",VLOOKUP($A154,'Annex 2 Designated EHV charges'!$A:$P,12,FALSE)),"")</f>
        <v/>
      </c>
    </row>
    <row r="155" spans="1:8" x14ac:dyDescent="0.2">
      <c r="A155" s="49" t="str">
        <f t="array" ref="A155">IFERROR(INDEX('Annex 2 Designated EHV charges'!$A$11:$A$58, MATCH(0, IF(ISBLANK('Annex 2 Designated EHV charges'!$A$11:$A$58),1, COUNTIF(A$4:$A154, 'Annex 2 Designated EHV charges'!$A$11:$A$58)), 0)),"")</f>
        <v/>
      </c>
      <c r="B155" s="49" t="str">
        <f>IF($A155="","",VLOOKUP($A155,'Annex 2 Designated EHV charges'!$A:$O,2,0))</f>
        <v/>
      </c>
      <c r="C155" s="57" t="str">
        <f>IF($A155="","",VLOOKUP($A155,'Annex 2 Designated EHV charges'!$A:$O,3,0))</f>
        <v/>
      </c>
      <c r="D155" s="57" t="str">
        <f>IF($A155="","",VLOOKUP($A155,'Annex 2 Designated EHV charges'!$A:$O,7,0))</f>
        <v/>
      </c>
      <c r="E155" s="58" t="str">
        <f>IFERROR(IF(VLOOKUP($A155,'Annex 2 Designated EHV charges'!$A:$P,9,FALSE)=0,"",VLOOKUP($A155,'Annex 2 Designated EHV charges'!$A:$P,9,FALSE)),"")</f>
        <v/>
      </c>
      <c r="F155" s="197" t="str">
        <f>IFERROR(IF(VLOOKUP($A155,'Annex 2 Designated EHV charges'!$A:$P,10,FALSE)=0,"",VLOOKUP($A155,'Annex 2 Designated EHV charges'!$A:$P,10,FALSE)),"")</f>
        <v/>
      </c>
      <c r="G155" s="59" t="str">
        <f>IFERROR(IF(VLOOKUP($A155,'Annex 2 Designated EHV charges'!$A:$P,11,FALSE)=0,"",VLOOKUP($A155,'Annex 2 Designated EHV charges'!$A:$P,11,FALSE)),"")</f>
        <v/>
      </c>
      <c r="H155" s="49" t="str">
        <f>IFERROR(IF(VLOOKUP($A155,'Annex 2 Designated EHV charges'!$A:$P,12,FALSE)=0,"",VLOOKUP($A155,'Annex 2 Designated EHV charges'!$A:$P,12,FALSE)),"")</f>
        <v/>
      </c>
    </row>
    <row r="156" spans="1:8" x14ac:dyDescent="0.2">
      <c r="A156" s="49" t="str">
        <f t="array" ref="A156">IFERROR(INDEX('Annex 2 Designated EHV charges'!$A$11:$A$58, MATCH(0, IF(ISBLANK('Annex 2 Designated EHV charges'!$A$11:$A$58),1, COUNTIF(A$4:$A155, 'Annex 2 Designated EHV charges'!$A$11:$A$58)), 0)),"")</f>
        <v/>
      </c>
      <c r="B156" s="49" t="str">
        <f>IF($A156="","",VLOOKUP($A156,'Annex 2 Designated EHV charges'!$A:$O,2,0))</f>
        <v/>
      </c>
      <c r="C156" s="57" t="str">
        <f>IF($A156="","",VLOOKUP($A156,'Annex 2 Designated EHV charges'!$A:$O,3,0))</f>
        <v/>
      </c>
      <c r="D156" s="57" t="str">
        <f>IF($A156="","",VLOOKUP($A156,'Annex 2 Designated EHV charges'!$A:$O,7,0))</f>
        <v/>
      </c>
      <c r="E156" s="58" t="str">
        <f>IFERROR(IF(VLOOKUP($A156,'Annex 2 Designated EHV charges'!$A:$P,9,FALSE)=0,"",VLOOKUP($A156,'Annex 2 Designated EHV charges'!$A:$P,9,FALSE)),"")</f>
        <v/>
      </c>
      <c r="F156" s="197" t="str">
        <f>IFERROR(IF(VLOOKUP($A156,'Annex 2 Designated EHV charges'!$A:$P,10,FALSE)=0,"",VLOOKUP($A156,'Annex 2 Designated EHV charges'!$A:$P,10,FALSE)),"")</f>
        <v/>
      </c>
      <c r="G156" s="59" t="str">
        <f>IFERROR(IF(VLOOKUP($A156,'Annex 2 Designated EHV charges'!$A:$P,11,FALSE)=0,"",VLOOKUP($A156,'Annex 2 Designated EHV charges'!$A:$P,11,FALSE)),"")</f>
        <v/>
      </c>
      <c r="H156" s="49" t="str">
        <f>IFERROR(IF(VLOOKUP($A156,'Annex 2 Designated EHV charges'!$A:$P,12,FALSE)=0,"",VLOOKUP($A156,'Annex 2 Designated EHV charges'!$A:$P,12,FALSE)),"")</f>
        <v/>
      </c>
    </row>
    <row r="157" spans="1:8" x14ac:dyDescent="0.2">
      <c r="A157" s="49" t="str">
        <f t="array" ref="A157">IFERROR(INDEX('Annex 2 Designated EHV charges'!$A$11:$A$58, MATCH(0, IF(ISBLANK('Annex 2 Designated EHV charges'!$A$11:$A$58),1, COUNTIF(A$4:$A156, 'Annex 2 Designated EHV charges'!$A$11:$A$58)), 0)),"")</f>
        <v/>
      </c>
      <c r="B157" s="49" t="str">
        <f>IF($A157="","",VLOOKUP($A157,'Annex 2 Designated EHV charges'!$A:$O,2,0))</f>
        <v/>
      </c>
      <c r="C157" s="57" t="str">
        <f>IF($A157="","",VLOOKUP($A157,'Annex 2 Designated EHV charges'!$A:$O,3,0))</f>
        <v/>
      </c>
      <c r="D157" s="57" t="str">
        <f>IF($A157="","",VLOOKUP($A157,'Annex 2 Designated EHV charges'!$A:$O,7,0))</f>
        <v/>
      </c>
      <c r="E157" s="58" t="str">
        <f>IFERROR(IF(VLOOKUP($A157,'Annex 2 Designated EHV charges'!$A:$P,9,FALSE)=0,"",VLOOKUP($A157,'Annex 2 Designated EHV charges'!$A:$P,9,FALSE)),"")</f>
        <v/>
      </c>
      <c r="F157" s="197" t="str">
        <f>IFERROR(IF(VLOOKUP($A157,'Annex 2 Designated EHV charges'!$A:$P,10,FALSE)=0,"",VLOOKUP($A157,'Annex 2 Designated EHV charges'!$A:$P,10,FALSE)),"")</f>
        <v/>
      </c>
      <c r="G157" s="59" t="str">
        <f>IFERROR(IF(VLOOKUP($A157,'Annex 2 Designated EHV charges'!$A:$P,11,FALSE)=0,"",VLOOKUP($A157,'Annex 2 Designated EHV charges'!$A:$P,11,FALSE)),"")</f>
        <v/>
      </c>
      <c r="H157" s="49" t="str">
        <f>IFERROR(IF(VLOOKUP($A157,'Annex 2 Designated EHV charges'!$A:$P,12,FALSE)=0,"",VLOOKUP($A157,'Annex 2 Designated EHV charges'!$A:$P,12,FALSE)),"")</f>
        <v/>
      </c>
    </row>
    <row r="158" spans="1:8" x14ac:dyDescent="0.2">
      <c r="A158" s="49" t="str">
        <f t="array" ref="A158">IFERROR(INDEX('Annex 2 Designated EHV charges'!$A$11:$A$58, MATCH(0, IF(ISBLANK('Annex 2 Designated EHV charges'!$A$11:$A$58),1, COUNTIF(A$4:$A157, 'Annex 2 Designated EHV charges'!$A$11:$A$58)), 0)),"")</f>
        <v/>
      </c>
      <c r="B158" s="49" t="str">
        <f>IF($A158="","",VLOOKUP($A158,'Annex 2 Designated EHV charges'!$A:$O,2,0))</f>
        <v/>
      </c>
      <c r="C158" s="57" t="str">
        <f>IF($A158="","",VLOOKUP($A158,'Annex 2 Designated EHV charges'!$A:$O,3,0))</f>
        <v/>
      </c>
      <c r="D158" s="57" t="str">
        <f>IF($A158="","",VLOOKUP($A158,'Annex 2 Designated EHV charges'!$A:$O,7,0))</f>
        <v/>
      </c>
      <c r="E158" s="58" t="str">
        <f>IFERROR(IF(VLOOKUP($A158,'Annex 2 Designated EHV charges'!$A:$P,9,FALSE)=0,"",VLOOKUP($A158,'Annex 2 Designated EHV charges'!$A:$P,9,FALSE)),"")</f>
        <v/>
      </c>
      <c r="F158" s="197" t="str">
        <f>IFERROR(IF(VLOOKUP($A158,'Annex 2 Designated EHV charges'!$A:$P,10,FALSE)=0,"",VLOOKUP($A158,'Annex 2 Designated EHV charges'!$A:$P,10,FALSE)),"")</f>
        <v/>
      </c>
      <c r="G158" s="59" t="str">
        <f>IFERROR(IF(VLOOKUP($A158,'Annex 2 Designated EHV charges'!$A:$P,11,FALSE)=0,"",VLOOKUP($A158,'Annex 2 Designated EHV charges'!$A:$P,11,FALSE)),"")</f>
        <v/>
      </c>
      <c r="H158" s="49" t="str">
        <f>IFERROR(IF(VLOOKUP($A158,'Annex 2 Designated EHV charges'!$A:$P,12,FALSE)=0,"",VLOOKUP($A158,'Annex 2 Designated EHV charges'!$A:$P,12,FALSE)),"")</f>
        <v/>
      </c>
    </row>
    <row r="159" spans="1:8" x14ac:dyDescent="0.2">
      <c r="A159" s="49" t="str">
        <f t="array" ref="A159">IFERROR(INDEX('Annex 2 Designated EHV charges'!$A$11:$A$58, MATCH(0, IF(ISBLANK('Annex 2 Designated EHV charges'!$A$11:$A$58),1, COUNTIF(A$4:$A158, 'Annex 2 Designated EHV charges'!$A$11:$A$58)), 0)),"")</f>
        <v/>
      </c>
      <c r="B159" s="49" t="str">
        <f>IF($A159="","",VLOOKUP($A159,'Annex 2 Designated EHV charges'!$A:$O,2,0))</f>
        <v/>
      </c>
      <c r="C159" s="57" t="str">
        <f>IF($A159="","",VLOOKUP($A159,'Annex 2 Designated EHV charges'!$A:$O,3,0))</f>
        <v/>
      </c>
      <c r="D159" s="57" t="str">
        <f>IF($A159="","",VLOOKUP($A159,'Annex 2 Designated EHV charges'!$A:$O,7,0))</f>
        <v/>
      </c>
      <c r="E159" s="58" t="str">
        <f>IFERROR(IF(VLOOKUP($A159,'Annex 2 Designated EHV charges'!$A:$P,9,FALSE)=0,"",VLOOKUP($A159,'Annex 2 Designated EHV charges'!$A:$P,9,FALSE)),"")</f>
        <v/>
      </c>
      <c r="F159" s="197" t="str">
        <f>IFERROR(IF(VLOOKUP($A159,'Annex 2 Designated EHV charges'!$A:$P,10,FALSE)=0,"",VLOOKUP($A159,'Annex 2 Designated EHV charges'!$A:$P,10,FALSE)),"")</f>
        <v/>
      </c>
      <c r="G159" s="59" t="str">
        <f>IFERROR(IF(VLOOKUP($A159,'Annex 2 Designated EHV charges'!$A:$P,11,FALSE)=0,"",VLOOKUP($A159,'Annex 2 Designated EHV charges'!$A:$P,11,FALSE)),"")</f>
        <v/>
      </c>
      <c r="H159" s="49" t="str">
        <f>IFERROR(IF(VLOOKUP($A159,'Annex 2 Designated EHV charges'!$A:$P,12,FALSE)=0,"",VLOOKUP($A159,'Annex 2 Designated EHV charges'!$A:$P,12,FALSE)),"")</f>
        <v/>
      </c>
    </row>
    <row r="160" spans="1:8" x14ac:dyDescent="0.2">
      <c r="A160" s="49" t="str">
        <f t="array" ref="A160">IFERROR(INDEX('Annex 2 Designated EHV charges'!$A$11:$A$58, MATCH(0, IF(ISBLANK('Annex 2 Designated EHV charges'!$A$11:$A$58),1, COUNTIF(A$4:$A159, 'Annex 2 Designated EHV charges'!$A$11:$A$58)), 0)),"")</f>
        <v/>
      </c>
      <c r="B160" s="49" t="str">
        <f>IF($A160="","",VLOOKUP($A160,'Annex 2 Designated EHV charges'!$A:$O,2,0))</f>
        <v/>
      </c>
      <c r="C160" s="57" t="str">
        <f>IF($A160="","",VLOOKUP($A160,'Annex 2 Designated EHV charges'!$A:$O,3,0))</f>
        <v/>
      </c>
      <c r="D160" s="57" t="str">
        <f>IF($A160="","",VLOOKUP($A160,'Annex 2 Designated EHV charges'!$A:$O,7,0))</f>
        <v/>
      </c>
      <c r="E160" s="58" t="str">
        <f>IFERROR(IF(VLOOKUP($A160,'Annex 2 Designated EHV charges'!$A:$P,9,FALSE)=0,"",VLOOKUP($A160,'Annex 2 Designated EHV charges'!$A:$P,9,FALSE)),"")</f>
        <v/>
      </c>
      <c r="F160" s="197" t="str">
        <f>IFERROR(IF(VLOOKUP($A160,'Annex 2 Designated EHV charges'!$A:$P,10,FALSE)=0,"",VLOOKUP($A160,'Annex 2 Designated EHV charges'!$A:$P,10,FALSE)),"")</f>
        <v/>
      </c>
      <c r="G160" s="59" t="str">
        <f>IFERROR(IF(VLOOKUP($A160,'Annex 2 Designated EHV charges'!$A:$P,11,FALSE)=0,"",VLOOKUP($A160,'Annex 2 Designated EHV charges'!$A:$P,11,FALSE)),"")</f>
        <v/>
      </c>
      <c r="H160" s="49" t="str">
        <f>IFERROR(IF(VLOOKUP($A160,'Annex 2 Designated EHV charges'!$A:$P,12,FALSE)=0,"",VLOOKUP($A160,'Annex 2 Designated EHV charges'!$A:$P,12,FALSE)),"")</f>
        <v/>
      </c>
    </row>
    <row r="161" spans="1:8" x14ac:dyDescent="0.2">
      <c r="A161" s="49" t="str">
        <f t="array" ref="A161">IFERROR(INDEX('Annex 2 Designated EHV charges'!$A$11:$A$58, MATCH(0, IF(ISBLANK('Annex 2 Designated EHV charges'!$A$11:$A$58),1, COUNTIF(A$4:$A160, 'Annex 2 Designated EHV charges'!$A$11:$A$58)), 0)),"")</f>
        <v/>
      </c>
      <c r="B161" s="49" t="str">
        <f>IF($A161="","",VLOOKUP($A161,'Annex 2 Designated EHV charges'!$A:$O,2,0))</f>
        <v/>
      </c>
      <c r="C161" s="57" t="str">
        <f>IF($A161="","",VLOOKUP($A161,'Annex 2 Designated EHV charges'!$A:$O,3,0))</f>
        <v/>
      </c>
      <c r="D161" s="57" t="str">
        <f>IF($A161="","",VLOOKUP($A161,'Annex 2 Designated EHV charges'!$A:$O,7,0))</f>
        <v/>
      </c>
      <c r="E161" s="58" t="str">
        <f>IFERROR(IF(VLOOKUP($A161,'Annex 2 Designated EHV charges'!$A:$P,9,FALSE)=0,"",VLOOKUP($A161,'Annex 2 Designated EHV charges'!$A:$P,9,FALSE)),"")</f>
        <v/>
      </c>
      <c r="F161" s="197" t="str">
        <f>IFERROR(IF(VLOOKUP($A161,'Annex 2 Designated EHV charges'!$A:$P,10,FALSE)=0,"",VLOOKUP($A161,'Annex 2 Designated EHV charges'!$A:$P,10,FALSE)),"")</f>
        <v/>
      </c>
      <c r="G161" s="59" t="str">
        <f>IFERROR(IF(VLOOKUP($A161,'Annex 2 Designated EHV charges'!$A:$P,11,FALSE)=0,"",VLOOKUP($A161,'Annex 2 Designated EHV charges'!$A:$P,11,FALSE)),"")</f>
        <v/>
      </c>
      <c r="H161" s="49" t="str">
        <f>IFERROR(IF(VLOOKUP($A161,'Annex 2 Designated EHV charges'!$A:$P,12,FALSE)=0,"",VLOOKUP($A161,'Annex 2 Designated EHV charges'!$A:$P,12,FALSE)),"")</f>
        <v/>
      </c>
    </row>
    <row r="162" spans="1:8" x14ac:dyDescent="0.2">
      <c r="A162" s="49" t="str">
        <f t="array" ref="A162">IFERROR(INDEX('Annex 2 Designated EHV charges'!$A$11:$A$58, MATCH(0, IF(ISBLANK('Annex 2 Designated EHV charges'!$A$11:$A$58),1, COUNTIF(A$4:$A161, 'Annex 2 Designated EHV charges'!$A$11:$A$58)), 0)),"")</f>
        <v/>
      </c>
      <c r="B162" s="49" t="str">
        <f>IF($A162="","",VLOOKUP($A162,'Annex 2 Designated EHV charges'!$A:$O,2,0))</f>
        <v/>
      </c>
      <c r="C162" s="57" t="str">
        <f>IF($A162="","",VLOOKUP($A162,'Annex 2 Designated EHV charges'!$A:$O,3,0))</f>
        <v/>
      </c>
      <c r="D162" s="57" t="str">
        <f>IF($A162="","",VLOOKUP($A162,'Annex 2 Designated EHV charges'!$A:$O,7,0))</f>
        <v/>
      </c>
      <c r="E162" s="58" t="str">
        <f>IFERROR(IF(VLOOKUP($A162,'Annex 2 Designated EHV charges'!$A:$P,9,FALSE)=0,"",VLOOKUP($A162,'Annex 2 Designated EHV charges'!$A:$P,9,FALSE)),"")</f>
        <v/>
      </c>
      <c r="F162" s="197" t="str">
        <f>IFERROR(IF(VLOOKUP($A162,'Annex 2 Designated EHV charges'!$A:$P,10,FALSE)=0,"",VLOOKUP($A162,'Annex 2 Designated EHV charges'!$A:$P,10,FALSE)),"")</f>
        <v/>
      </c>
      <c r="G162" s="59" t="str">
        <f>IFERROR(IF(VLOOKUP($A162,'Annex 2 Designated EHV charges'!$A:$P,11,FALSE)=0,"",VLOOKUP($A162,'Annex 2 Designated EHV charges'!$A:$P,11,FALSE)),"")</f>
        <v/>
      </c>
      <c r="H162" s="49" t="str">
        <f>IFERROR(IF(VLOOKUP($A162,'Annex 2 Designated EHV charges'!$A:$P,12,FALSE)=0,"",VLOOKUP($A162,'Annex 2 Designated EHV charges'!$A:$P,12,FALSE)),"")</f>
        <v/>
      </c>
    </row>
    <row r="163" spans="1:8" x14ac:dyDescent="0.2">
      <c r="A163" s="49" t="str">
        <f t="array" ref="A163">IFERROR(INDEX('Annex 2 Designated EHV charges'!$A$11:$A$58, MATCH(0, IF(ISBLANK('Annex 2 Designated EHV charges'!$A$11:$A$58),1, COUNTIF(A$4:$A162, 'Annex 2 Designated EHV charges'!$A$11:$A$58)), 0)),"")</f>
        <v/>
      </c>
      <c r="B163" s="49" t="str">
        <f>IF($A163="","",VLOOKUP($A163,'Annex 2 Designated EHV charges'!$A:$O,2,0))</f>
        <v/>
      </c>
      <c r="C163" s="57" t="str">
        <f>IF($A163="","",VLOOKUP($A163,'Annex 2 Designated EHV charges'!$A:$O,3,0))</f>
        <v/>
      </c>
      <c r="D163" s="57" t="str">
        <f>IF($A163="","",VLOOKUP($A163,'Annex 2 Designated EHV charges'!$A:$O,7,0))</f>
        <v/>
      </c>
      <c r="E163" s="58" t="str">
        <f>IFERROR(IF(VLOOKUP($A163,'Annex 2 Designated EHV charges'!$A:$P,9,FALSE)=0,"",VLOOKUP($A163,'Annex 2 Designated EHV charges'!$A:$P,9,FALSE)),"")</f>
        <v/>
      </c>
      <c r="F163" s="197" t="str">
        <f>IFERROR(IF(VLOOKUP($A163,'Annex 2 Designated EHV charges'!$A:$P,10,FALSE)=0,"",VLOOKUP($A163,'Annex 2 Designated EHV charges'!$A:$P,10,FALSE)),"")</f>
        <v/>
      </c>
      <c r="G163" s="59" t="str">
        <f>IFERROR(IF(VLOOKUP($A163,'Annex 2 Designated EHV charges'!$A:$P,11,FALSE)=0,"",VLOOKUP($A163,'Annex 2 Designated EHV charges'!$A:$P,11,FALSE)),"")</f>
        <v/>
      </c>
      <c r="H163" s="49" t="str">
        <f>IFERROR(IF(VLOOKUP($A163,'Annex 2 Designated EHV charges'!$A:$P,12,FALSE)=0,"",VLOOKUP($A163,'Annex 2 Designated EHV charges'!$A:$P,12,FALSE)),"")</f>
        <v/>
      </c>
    </row>
    <row r="164" spans="1:8" x14ac:dyDescent="0.2">
      <c r="A164" s="49" t="str">
        <f t="array" ref="A164">IFERROR(INDEX('Annex 2 Designated EHV charges'!$A$11:$A$58, MATCH(0, IF(ISBLANK('Annex 2 Designated EHV charges'!$A$11:$A$58),1, COUNTIF(A$4:$A163, 'Annex 2 Designated EHV charges'!$A$11:$A$58)), 0)),"")</f>
        <v/>
      </c>
      <c r="B164" s="49" t="str">
        <f>IF($A164="","",VLOOKUP($A164,'Annex 2 Designated EHV charges'!$A:$O,2,0))</f>
        <v/>
      </c>
      <c r="C164" s="57" t="str">
        <f>IF($A164="","",VLOOKUP($A164,'Annex 2 Designated EHV charges'!$A:$O,3,0))</f>
        <v/>
      </c>
      <c r="D164" s="57" t="str">
        <f>IF($A164="","",VLOOKUP($A164,'Annex 2 Designated EHV charges'!$A:$O,7,0))</f>
        <v/>
      </c>
      <c r="E164" s="58" t="str">
        <f>IFERROR(IF(VLOOKUP($A164,'Annex 2 Designated EHV charges'!$A:$P,9,FALSE)=0,"",VLOOKUP($A164,'Annex 2 Designated EHV charges'!$A:$P,9,FALSE)),"")</f>
        <v/>
      </c>
      <c r="F164" s="197" t="str">
        <f>IFERROR(IF(VLOOKUP($A164,'Annex 2 Designated EHV charges'!$A:$P,10,FALSE)=0,"",VLOOKUP($A164,'Annex 2 Designated EHV charges'!$A:$P,10,FALSE)),"")</f>
        <v/>
      </c>
      <c r="G164" s="59" t="str">
        <f>IFERROR(IF(VLOOKUP($A164,'Annex 2 Designated EHV charges'!$A:$P,11,FALSE)=0,"",VLOOKUP($A164,'Annex 2 Designated EHV charges'!$A:$P,11,FALSE)),"")</f>
        <v/>
      </c>
      <c r="H164" s="49" t="str">
        <f>IFERROR(IF(VLOOKUP($A164,'Annex 2 Designated EHV charges'!$A:$P,12,FALSE)=0,"",VLOOKUP($A164,'Annex 2 Designated EHV charges'!$A:$P,12,FALSE)),"")</f>
        <v/>
      </c>
    </row>
    <row r="165" spans="1:8" x14ac:dyDescent="0.2">
      <c r="A165" s="49" t="str">
        <f t="array" ref="A165">IFERROR(INDEX('Annex 2 Designated EHV charges'!$A$11:$A$58, MATCH(0, IF(ISBLANK('Annex 2 Designated EHV charges'!$A$11:$A$58),1, COUNTIF(A$4:$A164, 'Annex 2 Designated EHV charges'!$A$11:$A$58)), 0)),"")</f>
        <v/>
      </c>
      <c r="B165" s="49" t="str">
        <f>IF($A165="","",VLOOKUP($A165,'Annex 2 Designated EHV charges'!$A:$O,2,0))</f>
        <v/>
      </c>
      <c r="C165" s="57" t="str">
        <f>IF($A165="","",VLOOKUP($A165,'Annex 2 Designated EHV charges'!$A:$O,3,0))</f>
        <v/>
      </c>
      <c r="D165" s="57" t="str">
        <f>IF($A165="","",VLOOKUP($A165,'Annex 2 Designated EHV charges'!$A:$O,7,0))</f>
        <v/>
      </c>
      <c r="E165" s="58" t="str">
        <f>IFERROR(IF(VLOOKUP($A165,'Annex 2 Designated EHV charges'!$A:$P,9,FALSE)=0,"",VLOOKUP($A165,'Annex 2 Designated EHV charges'!$A:$P,9,FALSE)),"")</f>
        <v/>
      </c>
      <c r="F165" s="197" t="str">
        <f>IFERROR(IF(VLOOKUP($A165,'Annex 2 Designated EHV charges'!$A:$P,10,FALSE)=0,"",VLOOKUP($A165,'Annex 2 Designated EHV charges'!$A:$P,10,FALSE)),"")</f>
        <v/>
      </c>
      <c r="G165" s="59" t="str">
        <f>IFERROR(IF(VLOOKUP($A165,'Annex 2 Designated EHV charges'!$A:$P,11,FALSE)=0,"",VLOOKUP($A165,'Annex 2 Designated EHV charges'!$A:$P,11,FALSE)),"")</f>
        <v/>
      </c>
      <c r="H165" s="49" t="str">
        <f>IFERROR(IF(VLOOKUP($A165,'Annex 2 Designated EHV charges'!$A:$P,12,FALSE)=0,"",VLOOKUP($A165,'Annex 2 Designated EHV charges'!$A:$P,12,FALSE)),"")</f>
        <v/>
      </c>
    </row>
    <row r="166" spans="1:8" x14ac:dyDescent="0.2">
      <c r="A166" s="49" t="str">
        <f t="array" ref="A166">IFERROR(INDEX('Annex 2 Designated EHV charges'!$A$11:$A$58, MATCH(0, IF(ISBLANK('Annex 2 Designated EHV charges'!$A$11:$A$58),1, COUNTIF(A$4:$A165, 'Annex 2 Designated EHV charges'!$A$11:$A$58)), 0)),"")</f>
        <v/>
      </c>
      <c r="B166" s="49" t="str">
        <f>IF($A166="","",VLOOKUP($A166,'Annex 2 Designated EHV charges'!$A:$O,2,0))</f>
        <v/>
      </c>
      <c r="C166" s="57" t="str">
        <f>IF($A166="","",VLOOKUP($A166,'Annex 2 Designated EHV charges'!$A:$O,3,0))</f>
        <v/>
      </c>
      <c r="D166" s="57" t="str">
        <f>IF($A166="","",VLOOKUP($A166,'Annex 2 Designated EHV charges'!$A:$O,7,0))</f>
        <v/>
      </c>
      <c r="E166" s="58" t="str">
        <f>IFERROR(IF(VLOOKUP($A166,'Annex 2 Designated EHV charges'!$A:$P,9,FALSE)=0,"",VLOOKUP($A166,'Annex 2 Designated EHV charges'!$A:$P,9,FALSE)),"")</f>
        <v/>
      </c>
      <c r="F166" s="197" t="str">
        <f>IFERROR(IF(VLOOKUP($A166,'Annex 2 Designated EHV charges'!$A:$P,10,FALSE)=0,"",VLOOKUP($A166,'Annex 2 Designated EHV charges'!$A:$P,10,FALSE)),"")</f>
        <v/>
      </c>
      <c r="G166" s="59" t="str">
        <f>IFERROR(IF(VLOOKUP($A166,'Annex 2 Designated EHV charges'!$A:$P,11,FALSE)=0,"",VLOOKUP($A166,'Annex 2 Designated EHV charges'!$A:$P,11,FALSE)),"")</f>
        <v/>
      </c>
      <c r="H166" s="49" t="str">
        <f>IFERROR(IF(VLOOKUP($A166,'Annex 2 Designated EHV charges'!$A:$P,12,FALSE)=0,"",VLOOKUP($A166,'Annex 2 Designated EHV charges'!$A:$P,12,FALSE)),"")</f>
        <v/>
      </c>
    </row>
    <row r="167" spans="1:8" x14ac:dyDescent="0.2">
      <c r="A167" s="49" t="str">
        <f t="array" ref="A167">IFERROR(INDEX('Annex 2 Designated EHV charges'!$A$11:$A$58, MATCH(0, IF(ISBLANK('Annex 2 Designated EHV charges'!$A$11:$A$58),1, COUNTIF(A$4:$A166, 'Annex 2 Designated EHV charges'!$A$11:$A$58)), 0)),"")</f>
        <v/>
      </c>
      <c r="B167" s="49" t="str">
        <f>IF($A167="","",VLOOKUP($A167,'Annex 2 Designated EHV charges'!$A:$O,2,0))</f>
        <v/>
      </c>
      <c r="C167" s="57" t="str">
        <f>IF($A167="","",VLOOKUP($A167,'Annex 2 Designated EHV charges'!$A:$O,3,0))</f>
        <v/>
      </c>
      <c r="D167" s="57" t="str">
        <f>IF($A167="","",VLOOKUP($A167,'Annex 2 Designated EHV charges'!$A:$O,7,0))</f>
        <v/>
      </c>
      <c r="E167" s="58" t="str">
        <f>IFERROR(IF(VLOOKUP($A167,'Annex 2 Designated EHV charges'!$A:$P,9,FALSE)=0,"",VLOOKUP($A167,'Annex 2 Designated EHV charges'!$A:$P,9,FALSE)),"")</f>
        <v/>
      </c>
      <c r="F167" s="197" t="str">
        <f>IFERROR(IF(VLOOKUP($A167,'Annex 2 Designated EHV charges'!$A:$P,10,FALSE)=0,"",VLOOKUP($A167,'Annex 2 Designated EHV charges'!$A:$P,10,FALSE)),"")</f>
        <v/>
      </c>
      <c r="G167" s="59" t="str">
        <f>IFERROR(IF(VLOOKUP($A167,'Annex 2 Designated EHV charges'!$A:$P,11,FALSE)=0,"",VLOOKUP($A167,'Annex 2 Designated EHV charges'!$A:$P,11,FALSE)),"")</f>
        <v/>
      </c>
      <c r="H167" s="49" t="str">
        <f>IFERROR(IF(VLOOKUP($A167,'Annex 2 Designated EHV charges'!$A:$P,12,FALSE)=0,"",VLOOKUP($A167,'Annex 2 Designated EHV charges'!$A:$P,12,FALSE)),"")</f>
        <v/>
      </c>
    </row>
    <row r="168" spans="1:8" x14ac:dyDescent="0.2">
      <c r="A168" s="49" t="str">
        <f t="array" ref="A168">IFERROR(INDEX('Annex 2 Designated EHV charges'!$A$11:$A$58, MATCH(0, IF(ISBLANK('Annex 2 Designated EHV charges'!$A$11:$A$58),1, COUNTIF(A$4:$A167, 'Annex 2 Designated EHV charges'!$A$11:$A$58)), 0)),"")</f>
        <v/>
      </c>
      <c r="B168" s="49" t="str">
        <f>IF($A168="","",VLOOKUP($A168,'Annex 2 Designated EHV charges'!$A:$O,2,0))</f>
        <v/>
      </c>
      <c r="C168" s="57" t="str">
        <f>IF($A168="","",VLOOKUP($A168,'Annex 2 Designated EHV charges'!$A:$O,3,0))</f>
        <v/>
      </c>
      <c r="D168" s="57" t="str">
        <f>IF($A168="","",VLOOKUP($A168,'Annex 2 Designated EHV charges'!$A:$O,7,0))</f>
        <v/>
      </c>
      <c r="E168" s="58" t="str">
        <f>IFERROR(IF(VLOOKUP($A168,'Annex 2 Designated EHV charges'!$A:$P,9,FALSE)=0,"",VLOOKUP($A168,'Annex 2 Designated EHV charges'!$A:$P,9,FALSE)),"")</f>
        <v/>
      </c>
      <c r="F168" s="197" t="str">
        <f>IFERROR(IF(VLOOKUP($A168,'Annex 2 Designated EHV charges'!$A:$P,10,FALSE)=0,"",VLOOKUP($A168,'Annex 2 Designated EHV charges'!$A:$P,10,FALSE)),"")</f>
        <v/>
      </c>
      <c r="G168" s="59" t="str">
        <f>IFERROR(IF(VLOOKUP($A168,'Annex 2 Designated EHV charges'!$A:$P,11,FALSE)=0,"",VLOOKUP($A168,'Annex 2 Designated EHV charges'!$A:$P,11,FALSE)),"")</f>
        <v/>
      </c>
      <c r="H168" s="49" t="str">
        <f>IFERROR(IF(VLOOKUP($A168,'Annex 2 Designated EHV charges'!$A:$P,12,FALSE)=0,"",VLOOKUP($A168,'Annex 2 Designated EHV charges'!$A:$P,12,FALSE)),"")</f>
        <v/>
      </c>
    </row>
    <row r="169" spans="1:8" x14ac:dyDescent="0.2">
      <c r="A169" s="49" t="str">
        <f t="array" ref="A169">IFERROR(INDEX('Annex 2 Designated EHV charges'!$A$11:$A$58, MATCH(0, IF(ISBLANK('Annex 2 Designated EHV charges'!$A$11:$A$58),1, COUNTIF(A$4:$A168, 'Annex 2 Designated EHV charges'!$A$11:$A$58)), 0)),"")</f>
        <v/>
      </c>
      <c r="B169" s="49" t="str">
        <f>IF($A169="","",VLOOKUP($A169,'Annex 2 Designated EHV charges'!$A:$O,2,0))</f>
        <v/>
      </c>
      <c r="C169" s="57" t="str">
        <f>IF($A169="","",VLOOKUP($A169,'Annex 2 Designated EHV charges'!$A:$O,3,0))</f>
        <v/>
      </c>
      <c r="D169" s="57" t="str">
        <f>IF($A169="","",VLOOKUP($A169,'Annex 2 Designated EHV charges'!$A:$O,7,0))</f>
        <v/>
      </c>
      <c r="E169" s="58" t="str">
        <f>IFERROR(IF(VLOOKUP($A169,'Annex 2 Designated EHV charges'!$A:$P,9,FALSE)=0,"",VLOOKUP($A169,'Annex 2 Designated EHV charges'!$A:$P,9,FALSE)),"")</f>
        <v/>
      </c>
      <c r="F169" s="197" t="str">
        <f>IFERROR(IF(VLOOKUP($A169,'Annex 2 Designated EHV charges'!$A:$P,10,FALSE)=0,"",VLOOKUP($A169,'Annex 2 Designated EHV charges'!$A:$P,10,FALSE)),"")</f>
        <v/>
      </c>
      <c r="G169" s="59" t="str">
        <f>IFERROR(IF(VLOOKUP($A169,'Annex 2 Designated EHV charges'!$A:$P,11,FALSE)=0,"",VLOOKUP($A169,'Annex 2 Designated EHV charges'!$A:$P,11,FALSE)),"")</f>
        <v/>
      </c>
      <c r="H169" s="49" t="str">
        <f>IFERROR(IF(VLOOKUP($A169,'Annex 2 Designated EHV charges'!$A:$P,12,FALSE)=0,"",VLOOKUP($A169,'Annex 2 Designated EHV charges'!$A:$P,12,FALSE)),"")</f>
        <v/>
      </c>
    </row>
    <row r="170" spans="1:8" x14ac:dyDescent="0.2">
      <c r="A170" s="49" t="str">
        <f t="array" ref="A170">IFERROR(INDEX('Annex 2 Designated EHV charges'!$A$11:$A$58, MATCH(0, IF(ISBLANK('Annex 2 Designated EHV charges'!$A$11:$A$58),1, COUNTIF(A$4:$A169, 'Annex 2 Designated EHV charges'!$A$11:$A$58)), 0)),"")</f>
        <v/>
      </c>
      <c r="B170" s="49" t="str">
        <f>IF($A170="","",VLOOKUP($A170,'Annex 2 Designated EHV charges'!$A:$O,2,0))</f>
        <v/>
      </c>
      <c r="C170" s="57" t="str">
        <f>IF($A170="","",VLOOKUP($A170,'Annex 2 Designated EHV charges'!$A:$O,3,0))</f>
        <v/>
      </c>
      <c r="D170" s="57" t="str">
        <f>IF($A170="","",VLOOKUP($A170,'Annex 2 Designated EHV charges'!$A:$O,7,0))</f>
        <v/>
      </c>
      <c r="E170" s="58" t="str">
        <f>IFERROR(IF(VLOOKUP($A170,'Annex 2 Designated EHV charges'!$A:$P,9,FALSE)=0,"",VLOOKUP($A170,'Annex 2 Designated EHV charges'!$A:$P,9,FALSE)),"")</f>
        <v/>
      </c>
      <c r="F170" s="197" t="str">
        <f>IFERROR(IF(VLOOKUP($A170,'Annex 2 Designated EHV charges'!$A:$P,10,FALSE)=0,"",VLOOKUP($A170,'Annex 2 Designated EHV charges'!$A:$P,10,FALSE)),"")</f>
        <v/>
      </c>
      <c r="G170" s="59" t="str">
        <f>IFERROR(IF(VLOOKUP($A170,'Annex 2 Designated EHV charges'!$A:$P,11,FALSE)=0,"",VLOOKUP($A170,'Annex 2 Designated EHV charges'!$A:$P,11,FALSE)),"")</f>
        <v/>
      </c>
      <c r="H170" s="49" t="str">
        <f>IFERROR(IF(VLOOKUP($A170,'Annex 2 Designated EHV charges'!$A:$P,12,FALSE)=0,"",VLOOKUP($A170,'Annex 2 Designated EHV charges'!$A:$P,12,FALSE)),"")</f>
        <v/>
      </c>
    </row>
    <row r="171" spans="1:8" x14ac:dyDescent="0.2">
      <c r="A171" s="49" t="str">
        <f t="array" ref="A171">IFERROR(INDEX('Annex 2 Designated EHV charges'!$A$11:$A$58, MATCH(0, IF(ISBLANK('Annex 2 Designated EHV charges'!$A$11:$A$58),1, COUNTIF(A$4:$A170, 'Annex 2 Designated EHV charges'!$A$11:$A$58)), 0)),"")</f>
        <v/>
      </c>
      <c r="B171" s="49" t="str">
        <f>IF($A171="","",VLOOKUP($A171,'Annex 2 Designated EHV charges'!$A:$O,2,0))</f>
        <v/>
      </c>
      <c r="C171" s="57" t="str">
        <f>IF($A171="","",VLOOKUP($A171,'Annex 2 Designated EHV charges'!$A:$O,3,0))</f>
        <v/>
      </c>
      <c r="D171" s="57" t="str">
        <f>IF($A171="","",VLOOKUP($A171,'Annex 2 Designated EHV charges'!$A:$O,7,0))</f>
        <v/>
      </c>
      <c r="E171" s="58" t="str">
        <f>IFERROR(IF(VLOOKUP($A171,'Annex 2 Designated EHV charges'!$A:$P,9,FALSE)=0,"",VLOOKUP($A171,'Annex 2 Designated EHV charges'!$A:$P,9,FALSE)),"")</f>
        <v/>
      </c>
      <c r="F171" s="197" t="str">
        <f>IFERROR(IF(VLOOKUP($A171,'Annex 2 Designated EHV charges'!$A:$P,10,FALSE)=0,"",VLOOKUP($A171,'Annex 2 Designated EHV charges'!$A:$P,10,FALSE)),"")</f>
        <v/>
      </c>
      <c r="G171" s="59" t="str">
        <f>IFERROR(IF(VLOOKUP($A171,'Annex 2 Designated EHV charges'!$A:$P,11,FALSE)=0,"",VLOOKUP($A171,'Annex 2 Designated EHV charges'!$A:$P,11,FALSE)),"")</f>
        <v/>
      </c>
      <c r="H171" s="49" t="str">
        <f>IFERROR(IF(VLOOKUP($A171,'Annex 2 Designated EHV charges'!$A:$P,12,FALSE)=0,"",VLOOKUP($A171,'Annex 2 Designated EHV charges'!$A:$P,12,FALSE)),"")</f>
        <v/>
      </c>
    </row>
    <row r="172" spans="1:8" x14ac:dyDescent="0.2">
      <c r="A172" s="49" t="str">
        <f t="array" ref="A172">IFERROR(INDEX('Annex 2 Designated EHV charges'!$A$11:$A$58, MATCH(0, IF(ISBLANK('Annex 2 Designated EHV charges'!$A$11:$A$58),1, COUNTIF(A$4:$A171, 'Annex 2 Designated EHV charges'!$A$11:$A$58)), 0)),"")</f>
        <v/>
      </c>
      <c r="B172" s="49" t="str">
        <f>IF($A172="","",VLOOKUP($A172,'Annex 2 Designated EHV charges'!$A:$O,2,0))</f>
        <v/>
      </c>
      <c r="C172" s="57" t="str">
        <f>IF($A172="","",VLOOKUP($A172,'Annex 2 Designated EHV charges'!$A:$O,3,0))</f>
        <v/>
      </c>
      <c r="D172" s="57" t="str">
        <f>IF($A172="","",VLOOKUP($A172,'Annex 2 Designated EHV charges'!$A:$O,7,0))</f>
        <v/>
      </c>
      <c r="E172" s="58" t="str">
        <f>IFERROR(IF(VLOOKUP($A172,'Annex 2 Designated EHV charges'!$A:$P,9,FALSE)=0,"",VLOOKUP($A172,'Annex 2 Designated EHV charges'!$A:$P,9,FALSE)),"")</f>
        <v/>
      </c>
      <c r="F172" s="197" t="str">
        <f>IFERROR(IF(VLOOKUP($A172,'Annex 2 Designated EHV charges'!$A:$P,10,FALSE)=0,"",VLOOKUP($A172,'Annex 2 Designated EHV charges'!$A:$P,10,FALSE)),"")</f>
        <v/>
      </c>
      <c r="G172" s="59" t="str">
        <f>IFERROR(IF(VLOOKUP($A172,'Annex 2 Designated EHV charges'!$A:$P,11,FALSE)=0,"",VLOOKUP($A172,'Annex 2 Designated EHV charges'!$A:$P,11,FALSE)),"")</f>
        <v/>
      </c>
      <c r="H172" s="49" t="str">
        <f>IFERROR(IF(VLOOKUP($A172,'Annex 2 Designated EHV charges'!$A:$P,12,FALSE)=0,"",VLOOKUP($A172,'Annex 2 Designated EHV charges'!$A:$P,12,FALSE)),"")</f>
        <v/>
      </c>
    </row>
    <row r="173" spans="1:8" x14ac:dyDescent="0.2">
      <c r="A173" s="49" t="str">
        <f t="array" ref="A173">IFERROR(INDEX('Annex 2 Designated EHV charges'!$A$11:$A$58, MATCH(0, IF(ISBLANK('Annex 2 Designated EHV charges'!$A$11:$A$58),1, COUNTIF(A$4:$A172, 'Annex 2 Designated EHV charges'!$A$11:$A$58)), 0)),"")</f>
        <v/>
      </c>
      <c r="B173" s="49" t="str">
        <f>IF($A173="","",VLOOKUP($A173,'Annex 2 Designated EHV charges'!$A:$O,2,0))</f>
        <v/>
      </c>
      <c r="C173" s="57" t="str">
        <f>IF($A173="","",VLOOKUP($A173,'Annex 2 Designated EHV charges'!$A:$O,3,0))</f>
        <v/>
      </c>
      <c r="D173" s="57" t="str">
        <f>IF($A173="","",VLOOKUP($A173,'Annex 2 Designated EHV charges'!$A:$O,7,0))</f>
        <v/>
      </c>
      <c r="E173" s="58" t="str">
        <f>IFERROR(IF(VLOOKUP($A173,'Annex 2 Designated EHV charges'!$A:$P,9,FALSE)=0,"",VLOOKUP($A173,'Annex 2 Designated EHV charges'!$A:$P,9,FALSE)),"")</f>
        <v/>
      </c>
      <c r="F173" s="197" t="str">
        <f>IFERROR(IF(VLOOKUP($A173,'Annex 2 Designated EHV charges'!$A:$P,10,FALSE)=0,"",VLOOKUP($A173,'Annex 2 Designated EHV charges'!$A:$P,10,FALSE)),"")</f>
        <v/>
      </c>
      <c r="G173" s="59" t="str">
        <f>IFERROR(IF(VLOOKUP($A173,'Annex 2 Designated EHV charges'!$A:$P,11,FALSE)=0,"",VLOOKUP($A173,'Annex 2 Designated EHV charges'!$A:$P,11,FALSE)),"")</f>
        <v/>
      </c>
      <c r="H173" s="49" t="str">
        <f>IFERROR(IF(VLOOKUP($A173,'Annex 2 Designated EHV charges'!$A:$P,12,FALSE)=0,"",VLOOKUP($A173,'Annex 2 Designated EHV charges'!$A:$P,12,FALSE)),"")</f>
        <v/>
      </c>
    </row>
    <row r="174" spans="1:8" x14ac:dyDescent="0.2">
      <c r="A174" s="49" t="str">
        <f t="array" ref="A174">IFERROR(INDEX('Annex 2 Designated EHV charges'!$A$11:$A$58, MATCH(0, IF(ISBLANK('Annex 2 Designated EHV charges'!$A$11:$A$58),1, COUNTIF(A$4:$A173, 'Annex 2 Designated EHV charges'!$A$11:$A$58)), 0)),"")</f>
        <v/>
      </c>
      <c r="B174" s="49" t="str">
        <f>IF($A174="","",VLOOKUP($A174,'Annex 2 Designated EHV charges'!$A:$O,2,0))</f>
        <v/>
      </c>
      <c r="C174" s="57" t="str">
        <f>IF($A174="","",VLOOKUP($A174,'Annex 2 Designated EHV charges'!$A:$O,3,0))</f>
        <v/>
      </c>
      <c r="D174" s="57" t="str">
        <f>IF($A174="","",VLOOKUP($A174,'Annex 2 Designated EHV charges'!$A:$O,7,0))</f>
        <v/>
      </c>
      <c r="E174" s="58" t="str">
        <f>IFERROR(IF(VLOOKUP($A174,'Annex 2 Designated EHV charges'!$A:$P,9,FALSE)=0,"",VLOOKUP($A174,'Annex 2 Designated EHV charges'!$A:$P,9,FALSE)),"")</f>
        <v/>
      </c>
      <c r="F174" s="197" t="str">
        <f>IFERROR(IF(VLOOKUP($A174,'Annex 2 Designated EHV charges'!$A:$P,10,FALSE)=0,"",VLOOKUP($A174,'Annex 2 Designated EHV charges'!$A:$P,10,FALSE)),"")</f>
        <v/>
      </c>
      <c r="G174" s="59" t="str">
        <f>IFERROR(IF(VLOOKUP($A174,'Annex 2 Designated EHV charges'!$A:$P,11,FALSE)=0,"",VLOOKUP($A174,'Annex 2 Designated EHV charges'!$A:$P,11,FALSE)),"")</f>
        <v/>
      </c>
      <c r="H174" s="49" t="str">
        <f>IFERROR(IF(VLOOKUP($A174,'Annex 2 Designated EHV charges'!$A:$P,12,FALSE)=0,"",VLOOKUP($A174,'Annex 2 Designated EHV charges'!$A:$P,12,FALSE)),"")</f>
        <v/>
      </c>
    </row>
    <row r="175" spans="1:8" x14ac:dyDescent="0.2">
      <c r="A175" s="49" t="str">
        <f t="array" ref="A175">IFERROR(INDEX('Annex 2 Designated EHV charges'!$A$11:$A$58, MATCH(0, IF(ISBLANK('Annex 2 Designated EHV charges'!$A$11:$A$58),1, COUNTIF(A$4:$A174, 'Annex 2 Designated EHV charges'!$A$11:$A$58)), 0)),"")</f>
        <v/>
      </c>
      <c r="B175" s="49" t="str">
        <f>IF($A175="","",VLOOKUP($A175,'Annex 2 Designated EHV charges'!$A:$O,2,0))</f>
        <v/>
      </c>
      <c r="C175" s="57" t="str">
        <f>IF($A175="","",VLOOKUP($A175,'Annex 2 Designated EHV charges'!$A:$O,3,0))</f>
        <v/>
      </c>
      <c r="D175" s="57" t="str">
        <f>IF($A175="","",VLOOKUP($A175,'Annex 2 Designated EHV charges'!$A:$O,7,0))</f>
        <v/>
      </c>
      <c r="E175" s="58" t="str">
        <f>IFERROR(IF(VLOOKUP($A175,'Annex 2 Designated EHV charges'!$A:$P,9,FALSE)=0,"",VLOOKUP($A175,'Annex 2 Designated EHV charges'!$A:$P,9,FALSE)),"")</f>
        <v/>
      </c>
      <c r="F175" s="197" t="str">
        <f>IFERROR(IF(VLOOKUP($A175,'Annex 2 Designated EHV charges'!$A:$P,10,FALSE)=0,"",VLOOKUP($A175,'Annex 2 Designated EHV charges'!$A:$P,10,FALSE)),"")</f>
        <v/>
      </c>
      <c r="G175" s="59" t="str">
        <f>IFERROR(IF(VLOOKUP($A175,'Annex 2 Designated EHV charges'!$A:$P,11,FALSE)=0,"",VLOOKUP($A175,'Annex 2 Designated EHV charges'!$A:$P,11,FALSE)),"")</f>
        <v/>
      </c>
      <c r="H175" s="49" t="str">
        <f>IFERROR(IF(VLOOKUP($A175,'Annex 2 Designated EHV charges'!$A:$P,12,FALSE)=0,"",VLOOKUP($A175,'Annex 2 Designated EHV charges'!$A:$P,12,FALSE)),"")</f>
        <v/>
      </c>
    </row>
    <row r="176" spans="1:8" x14ac:dyDescent="0.2">
      <c r="A176" s="49" t="str">
        <f t="array" ref="A176">IFERROR(INDEX('Annex 2 Designated EHV charges'!$A$11:$A$58, MATCH(0, IF(ISBLANK('Annex 2 Designated EHV charges'!$A$11:$A$58),1, COUNTIF(A$4:$A175, 'Annex 2 Designated EHV charges'!$A$11:$A$58)), 0)),"")</f>
        <v/>
      </c>
      <c r="B176" s="49" t="str">
        <f>IF($A176="","",VLOOKUP($A176,'Annex 2 Designated EHV charges'!$A:$O,2,0))</f>
        <v/>
      </c>
      <c r="C176" s="57" t="str">
        <f>IF($A176="","",VLOOKUP($A176,'Annex 2 Designated EHV charges'!$A:$O,3,0))</f>
        <v/>
      </c>
      <c r="D176" s="57" t="str">
        <f>IF($A176="","",VLOOKUP($A176,'Annex 2 Designated EHV charges'!$A:$O,7,0))</f>
        <v/>
      </c>
      <c r="E176" s="58" t="str">
        <f>IFERROR(IF(VLOOKUP($A176,'Annex 2 Designated EHV charges'!$A:$P,9,FALSE)=0,"",VLOOKUP($A176,'Annex 2 Designated EHV charges'!$A:$P,9,FALSE)),"")</f>
        <v/>
      </c>
      <c r="F176" s="197" t="str">
        <f>IFERROR(IF(VLOOKUP($A176,'Annex 2 Designated EHV charges'!$A:$P,10,FALSE)=0,"",VLOOKUP($A176,'Annex 2 Designated EHV charges'!$A:$P,10,FALSE)),"")</f>
        <v/>
      </c>
      <c r="G176" s="59" t="str">
        <f>IFERROR(IF(VLOOKUP($A176,'Annex 2 Designated EHV charges'!$A:$P,11,FALSE)=0,"",VLOOKUP($A176,'Annex 2 Designated EHV charges'!$A:$P,11,FALSE)),"")</f>
        <v/>
      </c>
      <c r="H176" s="49" t="str">
        <f>IFERROR(IF(VLOOKUP($A176,'Annex 2 Designated EHV charges'!$A:$P,12,FALSE)=0,"",VLOOKUP($A176,'Annex 2 Designated EHV charges'!$A:$P,12,FALSE)),"")</f>
        <v/>
      </c>
    </row>
    <row r="177" spans="1:8" x14ac:dyDescent="0.2">
      <c r="A177" s="49" t="str">
        <f t="array" ref="A177">IFERROR(INDEX('Annex 2 Designated EHV charges'!$A$11:$A$58, MATCH(0, IF(ISBLANK('Annex 2 Designated EHV charges'!$A$11:$A$58),1, COUNTIF(A$4:$A176, 'Annex 2 Designated EHV charges'!$A$11:$A$58)), 0)),"")</f>
        <v/>
      </c>
      <c r="B177" s="49" t="str">
        <f>IF($A177="","",VLOOKUP($A177,'Annex 2 Designated EHV charges'!$A:$O,2,0))</f>
        <v/>
      </c>
      <c r="C177" s="57" t="str">
        <f>IF($A177="","",VLOOKUP($A177,'Annex 2 Designated EHV charges'!$A:$O,3,0))</f>
        <v/>
      </c>
      <c r="D177" s="57" t="str">
        <f>IF($A177="","",VLOOKUP($A177,'Annex 2 Designated EHV charges'!$A:$O,7,0))</f>
        <v/>
      </c>
      <c r="E177" s="58" t="str">
        <f>IFERROR(IF(VLOOKUP($A177,'Annex 2 Designated EHV charges'!$A:$P,9,FALSE)=0,"",VLOOKUP($A177,'Annex 2 Designated EHV charges'!$A:$P,9,FALSE)),"")</f>
        <v/>
      </c>
      <c r="F177" s="197" t="str">
        <f>IFERROR(IF(VLOOKUP($A177,'Annex 2 Designated EHV charges'!$A:$P,10,FALSE)=0,"",VLOOKUP($A177,'Annex 2 Designated EHV charges'!$A:$P,10,FALSE)),"")</f>
        <v/>
      </c>
      <c r="G177" s="59" t="str">
        <f>IFERROR(IF(VLOOKUP($A177,'Annex 2 Designated EHV charges'!$A:$P,11,FALSE)=0,"",VLOOKUP($A177,'Annex 2 Designated EHV charges'!$A:$P,11,FALSE)),"")</f>
        <v/>
      </c>
      <c r="H177" s="49" t="str">
        <f>IFERROR(IF(VLOOKUP($A177,'Annex 2 Designated EHV charges'!$A:$P,12,FALSE)=0,"",VLOOKUP($A177,'Annex 2 Designated EHV charges'!$A:$P,12,FALSE)),"")</f>
        <v/>
      </c>
    </row>
    <row r="178" spans="1:8" x14ac:dyDescent="0.2">
      <c r="A178" s="49" t="str">
        <f t="array" ref="A178">IFERROR(INDEX('Annex 2 Designated EHV charges'!$A$11:$A$58, MATCH(0, IF(ISBLANK('Annex 2 Designated EHV charges'!$A$11:$A$58),1, COUNTIF(A$4:$A177, 'Annex 2 Designated EHV charges'!$A$11:$A$58)), 0)),"")</f>
        <v/>
      </c>
      <c r="B178" s="49" t="str">
        <f>IF($A178="","",VLOOKUP($A178,'Annex 2 Designated EHV charges'!$A:$O,2,0))</f>
        <v/>
      </c>
      <c r="C178" s="57" t="str">
        <f>IF($A178="","",VLOOKUP($A178,'Annex 2 Designated EHV charges'!$A:$O,3,0))</f>
        <v/>
      </c>
      <c r="D178" s="57" t="str">
        <f>IF($A178="","",VLOOKUP($A178,'Annex 2 Designated EHV charges'!$A:$O,7,0))</f>
        <v/>
      </c>
      <c r="E178" s="58" t="str">
        <f>IFERROR(IF(VLOOKUP($A178,'Annex 2 Designated EHV charges'!$A:$P,9,FALSE)=0,"",VLOOKUP($A178,'Annex 2 Designated EHV charges'!$A:$P,9,FALSE)),"")</f>
        <v/>
      </c>
      <c r="F178" s="197" t="str">
        <f>IFERROR(IF(VLOOKUP($A178,'Annex 2 Designated EHV charges'!$A:$P,10,FALSE)=0,"",VLOOKUP($A178,'Annex 2 Designated EHV charges'!$A:$P,10,FALSE)),"")</f>
        <v/>
      </c>
      <c r="G178" s="59" t="str">
        <f>IFERROR(IF(VLOOKUP($A178,'Annex 2 Designated EHV charges'!$A:$P,11,FALSE)=0,"",VLOOKUP($A178,'Annex 2 Designated EHV charges'!$A:$P,11,FALSE)),"")</f>
        <v/>
      </c>
      <c r="H178" s="49" t="str">
        <f>IFERROR(IF(VLOOKUP($A178,'Annex 2 Designated EHV charges'!$A:$P,12,FALSE)=0,"",VLOOKUP($A178,'Annex 2 Designated EHV charges'!$A:$P,12,FALSE)),"")</f>
        <v/>
      </c>
    </row>
    <row r="179" spans="1:8" x14ac:dyDescent="0.2">
      <c r="A179" s="49" t="str">
        <f t="array" ref="A179">IFERROR(INDEX('Annex 2 Designated EHV charges'!$A$11:$A$58, MATCH(0, IF(ISBLANK('Annex 2 Designated EHV charges'!$A$11:$A$58),1, COUNTIF(A$4:$A178, 'Annex 2 Designated EHV charges'!$A$11:$A$58)), 0)),"")</f>
        <v/>
      </c>
      <c r="B179" s="49" t="str">
        <f>IF($A179="","",VLOOKUP($A179,'Annex 2 Designated EHV charges'!$A:$O,2,0))</f>
        <v/>
      </c>
      <c r="C179" s="57" t="str">
        <f>IF($A179="","",VLOOKUP($A179,'Annex 2 Designated EHV charges'!$A:$O,3,0))</f>
        <v/>
      </c>
      <c r="D179" s="57" t="str">
        <f>IF($A179="","",VLOOKUP($A179,'Annex 2 Designated EHV charges'!$A:$O,7,0))</f>
        <v/>
      </c>
      <c r="E179" s="58" t="str">
        <f>IFERROR(IF(VLOOKUP($A179,'Annex 2 Designated EHV charges'!$A:$P,9,FALSE)=0,"",VLOOKUP($A179,'Annex 2 Designated EHV charges'!$A:$P,9,FALSE)),"")</f>
        <v/>
      </c>
      <c r="F179" s="197" t="str">
        <f>IFERROR(IF(VLOOKUP($A179,'Annex 2 Designated EHV charges'!$A:$P,10,FALSE)=0,"",VLOOKUP($A179,'Annex 2 Designated EHV charges'!$A:$P,10,FALSE)),"")</f>
        <v/>
      </c>
      <c r="G179" s="59" t="str">
        <f>IFERROR(IF(VLOOKUP($A179,'Annex 2 Designated EHV charges'!$A:$P,11,FALSE)=0,"",VLOOKUP($A179,'Annex 2 Designated EHV charges'!$A:$P,11,FALSE)),"")</f>
        <v/>
      </c>
      <c r="H179" s="49" t="str">
        <f>IFERROR(IF(VLOOKUP($A179,'Annex 2 Designated EHV charges'!$A:$P,12,FALSE)=0,"",VLOOKUP($A179,'Annex 2 Designated EHV charges'!$A:$P,12,FALSE)),"")</f>
        <v/>
      </c>
    </row>
    <row r="180" spans="1:8" x14ac:dyDescent="0.2">
      <c r="A180" s="49" t="str">
        <f t="array" ref="A180">IFERROR(INDEX('Annex 2 Designated EHV charges'!$A$11:$A$58, MATCH(0, IF(ISBLANK('Annex 2 Designated EHV charges'!$A$11:$A$58),1, COUNTIF(A$4:$A179, 'Annex 2 Designated EHV charges'!$A$11:$A$58)), 0)),"")</f>
        <v/>
      </c>
      <c r="B180" s="49" t="str">
        <f>IF($A180="","",VLOOKUP($A180,'Annex 2 Designated EHV charges'!$A:$O,2,0))</f>
        <v/>
      </c>
      <c r="C180" s="57" t="str">
        <f>IF($A180="","",VLOOKUP($A180,'Annex 2 Designated EHV charges'!$A:$O,3,0))</f>
        <v/>
      </c>
      <c r="D180" s="57" t="str">
        <f>IF($A180="","",VLOOKUP($A180,'Annex 2 Designated EHV charges'!$A:$O,7,0))</f>
        <v/>
      </c>
      <c r="E180" s="58" t="str">
        <f>IFERROR(IF(VLOOKUP($A180,'Annex 2 Designated EHV charges'!$A:$P,9,FALSE)=0,"",VLOOKUP($A180,'Annex 2 Designated EHV charges'!$A:$P,9,FALSE)),"")</f>
        <v/>
      </c>
      <c r="F180" s="197" t="str">
        <f>IFERROR(IF(VLOOKUP($A180,'Annex 2 Designated EHV charges'!$A:$P,10,FALSE)=0,"",VLOOKUP($A180,'Annex 2 Designated EHV charges'!$A:$P,10,FALSE)),"")</f>
        <v/>
      </c>
      <c r="G180" s="59" t="str">
        <f>IFERROR(IF(VLOOKUP($A180,'Annex 2 Designated EHV charges'!$A:$P,11,FALSE)=0,"",VLOOKUP($A180,'Annex 2 Designated EHV charges'!$A:$P,11,FALSE)),"")</f>
        <v/>
      </c>
      <c r="H180" s="49" t="str">
        <f>IFERROR(IF(VLOOKUP($A180,'Annex 2 Designated EHV charges'!$A:$P,12,FALSE)=0,"",VLOOKUP($A180,'Annex 2 Designated EHV charges'!$A:$P,12,FALSE)),"")</f>
        <v/>
      </c>
    </row>
    <row r="181" spans="1:8" x14ac:dyDescent="0.2">
      <c r="A181" s="49" t="str">
        <f t="array" ref="A181">IFERROR(INDEX('Annex 2 Designated EHV charges'!$A$11:$A$58, MATCH(0, IF(ISBLANK('Annex 2 Designated EHV charges'!$A$11:$A$58),1, COUNTIF(A$4:$A180, 'Annex 2 Designated EHV charges'!$A$11:$A$58)), 0)),"")</f>
        <v/>
      </c>
      <c r="B181" s="49" t="str">
        <f>IF($A181="","",VLOOKUP($A181,'Annex 2 Designated EHV charges'!$A:$O,2,0))</f>
        <v/>
      </c>
      <c r="C181" s="57" t="str">
        <f>IF($A181="","",VLOOKUP($A181,'Annex 2 Designated EHV charges'!$A:$O,3,0))</f>
        <v/>
      </c>
      <c r="D181" s="57" t="str">
        <f>IF($A181="","",VLOOKUP($A181,'Annex 2 Designated EHV charges'!$A:$O,7,0))</f>
        <v/>
      </c>
      <c r="E181" s="58" t="str">
        <f>IFERROR(IF(VLOOKUP($A181,'Annex 2 Designated EHV charges'!$A:$P,9,FALSE)=0,"",VLOOKUP($A181,'Annex 2 Designated EHV charges'!$A:$P,9,FALSE)),"")</f>
        <v/>
      </c>
      <c r="F181" s="197" t="str">
        <f>IFERROR(IF(VLOOKUP($A181,'Annex 2 Designated EHV charges'!$A:$P,10,FALSE)=0,"",VLOOKUP($A181,'Annex 2 Designated EHV charges'!$A:$P,10,FALSE)),"")</f>
        <v/>
      </c>
      <c r="G181" s="59" t="str">
        <f>IFERROR(IF(VLOOKUP($A181,'Annex 2 Designated EHV charges'!$A:$P,11,FALSE)=0,"",VLOOKUP($A181,'Annex 2 Designated EHV charges'!$A:$P,11,FALSE)),"")</f>
        <v/>
      </c>
      <c r="H181" s="49" t="str">
        <f>IFERROR(IF(VLOOKUP($A181,'Annex 2 Designated EHV charges'!$A:$P,12,FALSE)=0,"",VLOOKUP($A181,'Annex 2 Designated EHV charges'!$A:$P,12,FALSE)),"")</f>
        <v/>
      </c>
    </row>
    <row r="182" spans="1:8" x14ac:dyDescent="0.2">
      <c r="A182" s="49" t="str">
        <f t="array" ref="A182">IFERROR(INDEX('Annex 2 Designated EHV charges'!$A$11:$A$58, MATCH(0, IF(ISBLANK('Annex 2 Designated EHV charges'!$A$11:$A$58),1, COUNTIF(A$4:$A181, 'Annex 2 Designated EHV charges'!$A$11:$A$58)), 0)),"")</f>
        <v/>
      </c>
      <c r="B182" s="49" t="str">
        <f>IF($A182="","",VLOOKUP($A182,'Annex 2 Designated EHV charges'!$A:$O,2,0))</f>
        <v/>
      </c>
      <c r="C182" s="57" t="str">
        <f>IF($A182="","",VLOOKUP($A182,'Annex 2 Designated EHV charges'!$A:$O,3,0))</f>
        <v/>
      </c>
      <c r="D182" s="57" t="str">
        <f>IF($A182="","",VLOOKUP($A182,'Annex 2 Designated EHV charges'!$A:$O,7,0))</f>
        <v/>
      </c>
      <c r="E182" s="58" t="str">
        <f>IFERROR(IF(VLOOKUP($A182,'Annex 2 Designated EHV charges'!$A:$P,9,FALSE)=0,"",VLOOKUP($A182,'Annex 2 Designated EHV charges'!$A:$P,9,FALSE)),"")</f>
        <v/>
      </c>
      <c r="F182" s="197" t="str">
        <f>IFERROR(IF(VLOOKUP($A182,'Annex 2 Designated EHV charges'!$A:$P,10,FALSE)=0,"",VLOOKUP($A182,'Annex 2 Designated EHV charges'!$A:$P,10,FALSE)),"")</f>
        <v/>
      </c>
      <c r="G182" s="59" t="str">
        <f>IFERROR(IF(VLOOKUP($A182,'Annex 2 Designated EHV charges'!$A:$P,11,FALSE)=0,"",VLOOKUP($A182,'Annex 2 Designated EHV charges'!$A:$P,11,FALSE)),"")</f>
        <v/>
      </c>
      <c r="H182" s="49" t="str">
        <f>IFERROR(IF(VLOOKUP($A182,'Annex 2 Designated EHV charges'!$A:$P,12,FALSE)=0,"",VLOOKUP($A182,'Annex 2 Designated EHV charges'!$A:$P,12,FALSE)),"")</f>
        <v/>
      </c>
    </row>
    <row r="183" spans="1:8" x14ac:dyDescent="0.2">
      <c r="A183" s="49" t="str">
        <f t="array" ref="A183">IFERROR(INDEX('Annex 2 Designated EHV charges'!$A$11:$A$58, MATCH(0, IF(ISBLANK('Annex 2 Designated EHV charges'!$A$11:$A$58),1, COUNTIF(A$4:$A182, 'Annex 2 Designated EHV charges'!$A$11:$A$58)), 0)),"")</f>
        <v/>
      </c>
      <c r="B183" s="49" t="str">
        <f>IF($A183="","",VLOOKUP($A183,'Annex 2 Designated EHV charges'!$A:$O,2,0))</f>
        <v/>
      </c>
      <c r="C183" s="57" t="str">
        <f>IF($A183="","",VLOOKUP($A183,'Annex 2 Designated EHV charges'!$A:$O,3,0))</f>
        <v/>
      </c>
      <c r="D183" s="57" t="str">
        <f>IF($A183="","",VLOOKUP($A183,'Annex 2 Designated EHV charges'!$A:$O,7,0))</f>
        <v/>
      </c>
      <c r="E183" s="58" t="str">
        <f>IFERROR(IF(VLOOKUP($A183,'Annex 2 Designated EHV charges'!$A:$P,9,FALSE)=0,"",VLOOKUP($A183,'Annex 2 Designated EHV charges'!$A:$P,9,FALSE)),"")</f>
        <v/>
      </c>
      <c r="F183" s="197" t="str">
        <f>IFERROR(IF(VLOOKUP($A183,'Annex 2 Designated EHV charges'!$A:$P,10,FALSE)=0,"",VLOOKUP($A183,'Annex 2 Designated EHV charges'!$A:$P,10,FALSE)),"")</f>
        <v/>
      </c>
      <c r="G183" s="59" t="str">
        <f>IFERROR(IF(VLOOKUP($A183,'Annex 2 Designated EHV charges'!$A:$P,11,FALSE)=0,"",VLOOKUP($A183,'Annex 2 Designated EHV charges'!$A:$P,11,FALSE)),"")</f>
        <v/>
      </c>
      <c r="H183" s="49" t="str">
        <f>IFERROR(IF(VLOOKUP($A183,'Annex 2 Designated EHV charges'!$A:$P,12,FALSE)=0,"",VLOOKUP($A183,'Annex 2 Designated EHV charges'!$A:$P,12,FALSE)),"")</f>
        <v/>
      </c>
    </row>
    <row r="184" spans="1:8" x14ac:dyDescent="0.2">
      <c r="A184" s="49" t="str">
        <f t="array" ref="A184">IFERROR(INDEX('Annex 2 Designated EHV charges'!$A$11:$A$58, MATCH(0, IF(ISBLANK('Annex 2 Designated EHV charges'!$A$11:$A$58),1, COUNTIF(A$4:$A183, 'Annex 2 Designated EHV charges'!$A$11:$A$58)), 0)),"")</f>
        <v/>
      </c>
      <c r="B184" s="49" t="str">
        <f>IF($A184="","",VLOOKUP($A184,'Annex 2 Designated EHV charges'!$A:$O,2,0))</f>
        <v/>
      </c>
      <c r="C184" s="57" t="str">
        <f>IF($A184="","",VLOOKUP($A184,'Annex 2 Designated EHV charges'!$A:$O,3,0))</f>
        <v/>
      </c>
      <c r="D184" s="57" t="str">
        <f>IF($A184="","",VLOOKUP($A184,'Annex 2 Designated EHV charges'!$A:$O,7,0))</f>
        <v/>
      </c>
      <c r="E184" s="58" t="str">
        <f>IFERROR(IF(VLOOKUP($A184,'Annex 2 Designated EHV charges'!$A:$P,9,FALSE)=0,"",VLOOKUP($A184,'Annex 2 Designated EHV charges'!$A:$P,9,FALSE)),"")</f>
        <v/>
      </c>
      <c r="F184" s="197" t="str">
        <f>IFERROR(IF(VLOOKUP($A184,'Annex 2 Designated EHV charges'!$A:$P,10,FALSE)=0,"",VLOOKUP($A184,'Annex 2 Designated EHV charges'!$A:$P,10,FALSE)),"")</f>
        <v/>
      </c>
      <c r="G184" s="59" t="str">
        <f>IFERROR(IF(VLOOKUP($A184,'Annex 2 Designated EHV charges'!$A:$P,11,FALSE)=0,"",VLOOKUP($A184,'Annex 2 Designated EHV charges'!$A:$P,11,FALSE)),"")</f>
        <v/>
      </c>
      <c r="H184" s="49" t="str">
        <f>IFERROR(IF(VLOOKUP($A184,'Annex 2 Designated EHV charges'!$A:$P,12,FALSE)=0,"",VLOOKUP($A184,'Annex 2 Designated EHV charges'!$A:$P,12,FALSE)),"")</f>
        <v/>
      </c>
    </row>
    <row r="185" spans="1:8" x14ac:dyDescent="0.2">
      <c r="A185" s="49" t="str">
        <f t="array" ref="A185">IFERROR(INDEX('Annex 2 Designated EHV charges'!$A$11:$A$58, MATCH(0, IF(ISBLANK('Annex 2 Designated EHV charges'!$A$11:$A$58),1, COUNTIF(A$4:$A184, 'Annex 2 Designated EHV charges'!$A$11:$A$58)), 0)),"")</f>
        <v/>
      </c>
      <c r="B185" s="49" t="str">
        <f>IF($A185="","",VLOOKUP($A185,'Annex 2 Designated EHV charges'!$A:$O,2,0))</f>
        <v/>
      </c>
      <c r="C185" s="57" t="str">
        <f>IF($A185="","",VLOOKUP($A185,'Annex 2 Designated EHV charges'!$A:$O,3,0))</f>
        <v/>
      </c>
      <c r="D185" s="57" t="str">
        <f>IF($A185="","",VLOOKUP($A185,'Annex 2 Designated EHV charges'!$A:$O,7,0))</f>
        <v/>
      </c>
      <c r="E185" s="58" t="str">
        <f>IFERROR(IF(VLOOKUP($A185,'Annex 2 Designated EHV charges'!$A:$P,9,FALSE)=0,"",VLOOKUP($A185,'Annex 2 Designated EHV charges'!$A:$P,9,FALSE)),"")</f>
        <v/>
      </c>
      <c r="F185" s="197" t="str">
        <f>IFERROR(IF(VLOOKUP($A185,'Annex 2 Designated EHV charges'!$A:$P,10,FALSE)=0,"",VLOOKUP($A185,'Annex 2 Designated EHV charges'!$A:$P,10,FALSE)),"")</f>
        <v/>
      </c>
      <c r="G185" s="59" t="str">
        <f>IFERROR(IF(VLOOKUP($A185,'Annex 2 Designated EHV charges'!$A:$P,11,FALSE)=0,"",VLOOKUP($A185,'Annex 2 Designated EHV charges'!$A:$P,11,FALSE)),"")</f>
        <v/>
      </c>
      <c r="H185" s="49" t="str">
        <f>IFERROR(IF(VLOOKUP($A185,'Annex 2 Designated EHV charges'!$A:$P,12,FALSE)=0,"",VLOOKUP($A185,'Annex 2 Designated EHV charges'!$A:$P,12,FALSE)),"")</f>
        <v/>
      </c>
    </row>
    <row r="186" spans="1:8" x14ac:dyDescent="0.2">
      <c r="A186" s="49" t="str">
        <f t="array" ref="A186">IFERROR(INDEX('Annex 2 Designated EHV charges'!$A$11:$A$58, MATCH(0, IF(ISBLANK('Annex 2 Designated EHV charges'!$A$11:$A$58),1, COUNTIF(A$4:$A185, 'Annex 2 Designated EHV charges'!$A$11:$A$58)), 0)),"")</f>
        <v/>
      </c>
      <c r="B186" s="49" t="str">
        <f>IF($A186="","",VLOOKUP($A186,'Annex 2 Designated EHV charges'!$A:$O,2,0))</f>
        <v/>
      </c>
      <c r="C186" s="57" t="str">
        <f>IF($A186="","",VLOOKUP($A186,'Annex 2 Designated EHV charges'!$A:$O,3,0))</f>
        <v/>
      </c>
      <c r="D186" s="57" t="str">
        <f>IF($A186="","",VLOOKUP($A186,'Annex 2 Designated EHV charges'!$A:$O,7,0))</f>
        <v/>
      </c>
      <c r="E186" s="58" t="str">
        <f>IFERROR(IF(VLOOKUP($A186,'Annex 2 Designated EHV charges'!$A:$P,9,FALSE)=0,"",VLOOKUP($A186,'Annex 2 Designated EHV charges'!$A:$P,9,FALSE)),"")</f>
        <v/>
      </c>
      <c r="F186" s="197" t="str">
        <f>IFERROR(IF(VLOOKUP($A186,'Annex 2 Designated EHV charges'!$A:$P,10,FALSE)=0,"",VLOOKUP($A186,'Annex 2 Designated EHV charges'!$A:$P,10,FALSE)),"")</f>
        <v/>
      </c>
      <c r="G186" s="59" t="str">
        <f>IFERROR(IF(VLOOKUP($A186,'Annex 2 Designated EHV charges'!$A:$P,11,FALSE)=0,"",VLOOKUP($A186,'Annex 2 Designated EHV charges'!$A:$P,11,FALSE)),"")</f>
        <v/>
      </c>
      <c r="H186" s="49" t="str">
        <f>IFERROR(IF(VLOOKUP($A186,'Annex 2 Designated EHV charges'!$A:$P,12,FALSE)=0,"",VLOOKUP($A186,'Annex 2 Designated EHV charges'!$A:$P,12,FALSE)),"")</f>
        <v/>
      </c>
    </row>
    <row r="187" spans="1:8" x14ac:dyDescent="0.2">
      <c r="A187" s="49" t="str">
        <f t="array" ref="A187">IFERROR(INDEX('Annex 2 Designated EHV charges'!$A$11:$A$58, MATCH(0, IF(ISBLANK('Annex 2 Designated EHV charges'!$A$11:$A$58),1, COUNTIF(A$4:$A186, 'Annex 2 Designated EHV charges'!$A$11:$A$58)), 0)),"")</f>
        <v/>
      </c>
      <c r="B187" s="49" t="str">
        <f>IF($A187="","",VLOOKUP($A187,'Annex 2 Designated EHV charges'!$A:$O,2,0))</f>
        <v/>
      </c>
      <c r="C187" s="57" t="str">
        <f>IF($A187="","",VLOOKUP($A187,'Annex 2 Designated EHV charges'!$A:$O,3,0))</f>
        <v/>
      </c>
      <c r="D187" s="57" t="str">
        <f>IF($A187="","",VLOOKUP($A187,'Annex 2 Designated EHV charges'!$A:$O,7,0))</f>
        <v/>
      </c>
      <c r="E187" s="58" t="str">
        <f>IFERROR(IF(VLOOKUP($A187,'Annex 2 Designated EHV charges'!$A:$P,9,FALSE)=0,"",VLOOKUP($A187,'Annex 2 Designated EHV charges'!$A:$P,9,FALSE)),"")</f>
        <v/>
      </c>
      <c r="F187" s="197" t="str">
        <f>IFERROR(IF(VLOOKUP($A187,'Annex 2 Designated EHV charges'!$A:$P,10,FALSE)=0,"",VLOOKUP($A187,'Annex 2 Designated EHV charges'!$A:$P,10,FALSE)),"")</f>
        <v/>
      </c>
      <c r="G187" s="59" t="str">
        <f>IFERROR(IF(VLOOKUP($A187,'Annex 2 Designated EHV charges'!$A:$P,11,FALSE)=0,"",VLOOKUP($A187,'Annex 2 Designated EHV charges'!$A:$P,11,FALSE)),"")</f>
        <v/>
      </c>
      <c r="H187" s="49" t="str">
        <f>IFERROR(IF(VLOOKUP($A187,'Annex 2 Designated EHV charges'!$A:$P,12,FALSE)=0,"",VLOOKUP($A187,'Annex 2 Designated EHV charges'!$A:$P,12,FALSE)),"")</f>
        <v/>
      </c>
    </row>
    <row r="188" spans="1:8" x14ac:dyDescent="0.2">
      <c r="A188" s="49" t="str">
        <f t="array" ref="A188">IFERROR(INDEX('Annex 2 Designated EHV charges'!$A$11:$A$58, MATCH(0, IF(ISBLANK('Annex 2 Designated EHV charges'!$A$11:$A$58),1, COUNTIF(A$4:$A187, 'Annex 2 Designated EHV charges'!$A$11:$A$58)), 0)),"")</f>
        <v/>
      </c>
      <c r="B188" s="49" t="str">
        <f>IF($A188="","",VLOOKUP($A188,'Annex 2 Designated EHV charges'!$A:$O,2,0))</f>
        <v/>
      </c>
      <c r="C188" s="57" t="str">
        <f>IF($A188="","",VLOOKUP($A188,'Annex 2 Designated EHV charges'!$A:$O,3,0))</f>
        <v/>
      </c>
      <c r="D188" s="57" t="str">
        <f>IF($A188="","",VLOOKUP($A188,'Annex 2 Designated EHV charges'!$A:$O,7,0))</f>
        <v/>
      </c>
      <c r="E188" s="58" t="str">
        <f>IFERROR(IF(VLOOKUP($A188,'Annex 2 Designated EHV charges'!$A:$P,9,FALSE)=0,"",VLOOKUP($A188,'Annex 2 Designated EHV charges'!$A:$P,9,FALSE)),"")</f>
        <v/>
      </c>
      <c r="F188" s="197" t="str">
        <f>IFERROR(IF(VLOOKUP($A188,'Annex 2 Designated EHV charges'!$A:$P,10,FALSE)=0,"",VLOOKUP($A188,'Annex 2 Designated EHV charges'!$A:$P,10,FALSE)),"")</f>
        <v/>
      </c>
      <c r="G188" s="59" t="str">
        <f>IFERROR(IF(VLOOKUP($A188,'Annex 2 Designated EHV charges'!$A:$P,11,FALSE)=0,"",VLOOKUP($A188,'Annex 2 Designated EHV charges'!$A:$P,11,FALSE)),"")</f>
        <v/>
      </c>
      <c r="H188" s="49" t="str">
        <f>IFERROR(IF(VLOOKUP($A188,'Annex 2 Designated EHV charges'!$A:$P,12,FALSE)=0,"",VLOOKUP($A188,'Annex 2 Designated EHV charges'!$A:$P,12,FALSE)),"")</f>
        <v/>
      </c>
    </row>
    <row r="189" spans="1:8" x14ac:dyDescent="0.2">
      <c r="A189" s="49" t="str">
        <f t="array" ref="A189">IFERROR(INDEX('Annex 2 Designated EHV charges'!$A$11:$A$58, MATCH(0, IF(ISBLANK('Annex 2 Designated EHV charges'!$A$11:$A$58),1, COUNTIF(A$4:$A188, 'Annex 2 Designated EHV charges'!$A$11:$A$58)), 0)),"")</f>
        <v/>
      </c>
      <c r="B189" s="49" t="str">
        <f>IF($A189="","",VLOOKUP($A189,'Annex 2 Designated EHV charges'!$A:$O,2,0))</f>
        <v/>
      </c>
      <c r="C189" s="57" t="str">
        <f>IF($A189="","",VLOOKUP($A189,'Annex 2 Designated EHV charges'!$A:$O,3,0))</f>
        <v/>
      </c>
      <c r="D189" s="57" t="str">
        <f>IF($A189="","",VLOOKUP($A189,'Annex 2 Designated EHV charges'!$A:$O,7,0))</f>
        <v/>
      </c>
      <c r="E189" s="58" t="str">
        <f>IFERROR(IF(VLOOKUP($A189,'Annex 2 Designated EHV charges'!$A:$P,9,FALSE)=0,"",VLOOKUP($A189,'Annex 2 Designated EHV charges'!$A:$P,9,FALSE)),"")</f>
        <v/>
      </c>
      <c r="F189" s="197" t="str">
        <f>IFERROR(IF(VLOOKUP($A189,'Annex 2 Designated EHV charges'!$A:$P,10,FALSE)=0,"",VLOOKUP($A189,'Annex 2 Designated EHV charges'!$A:$P,10,FALSE)),"")</f>
        <v/>
      </c>
      <c r="G189" s="59" t="str">
        <f>IFERROR(IF(VLOOKUP($A189,'Annex 2 Designated EHV charges'!$A:$P,11,FALSE)=0,"",VLOOKUP($A189,'Annex 2 Designated EHV charges'!$A:$P,11,FALSE)),"")</f>
        <v/>
      </c>
      <c r="H189" s="49" t="str">
        <f>IFERROR(IF(VLOOKUP($A189,'Annex 2 Designated EHV charges'!$A:$P,12,FALSE)=0,"",VLOOKUP($A189,'Annex 2 Designated EHV charges'!$A:$P,12,FALSE)),"")</f>
        <v/>
      </c>
    </row>
    <row r="190" spans="1:8" x14ac:dyDescent="0.2">
      <c r="A190" s="49" t="str">
        <f t="array" ref="A190">IFERROR(INDEX('Annex 2 Designated EHV charges'!$A$11:$A$58, MATCH(0, IF(ISBLANK('Annex 2 Designated EHV charges'!$A$11:$A$58),1, COUNTIF(A$4:$A189, 'Annex 2 Designated EHV charges'!$A$11:$A$58)), 0)),"")</f>
        <v/>
      </c>
      <c r="B190" s="49" t="str">
        <f>IF($A190="","",VLOOKUP($A190,'Annex 2 Designated EHV charges'!$A:$O,2,0))</f>
        <v/>
      </c>
      <c r="C190" s="57" t="str">
        <f>IF($A190="","",VLOOKUP($A190,'Annex 2 Designated EHV charges'!$A:$O,3,0))</f>
        <v/>
      </c>
      <c r="D190" s="57" t="str">
        <f>IF($A190="","",VLOOKUP($A190,'Annex 2 Designated EHV charges'!$A:$O,7,0))</f>
        <v/>
      </c>
      <c r="E190" s="58" t="str">
        <f>IFERROR(IF(VLOOKUP($A190,'Annex 2 Designated EHV charges'!$A:$P,9,FALSE)=0,"",VLOOKUP($A190,'Annex 2 Designated EHV charges'!$A:$P,9,FALSE)),"")</f>
        <v/>
      </c>
      <c r="F190" s="197" t="str">
        <f>IFERROR(IF(VLOOKUP($A190,'Annex 2 Designated EHV charges'!$A:$P,10,FALSE)=0,"",VLOOKUP($A190,'Annex 2 Designated EHV charges'!$A:$P,10,FALSE)),"")</f>
        <v/>
      </c>
      <c r="G190" s="59" t="str">
        <f>IFERROR(IF(VLOOKUP($A190,'Annex 2 Designated EHV charges'!$A:$P,11,FALSE)=0,"",VLOOKUP($A190,'Annex 2 Designated EHV charges'!$A:$P,11,FALSE)),"")</f>
        <v/>
      </c>
      <c r="H190" s="49" t="str">
        <f>IFERROR(IF(VLOOKUP($A190,'Annex 2 Designated EHV charges'!$A:$P,12,FALSE)=0,"",VLOOKUP($A190,'Annex 2 Designated EHV charges'!$A:$P,12,FALSE)),"")</f>
        <v/>
      </c>
    </row>
    <row r="191" spans="1:8" x14ac:dyDescent="0.2">
      <c r="A191" s="49" t="str">
        <f t="array" ref="A191">IFERROR(INDEX('Annex 2 Designated EHV charges'!$A$11:$A$58, MATCH(0, IF(ISBLANK('Annex 2 Designated EHV charges'!$A$11:$A$58),1, COUNTIF(A$4:$A190, 'Annex 2 Designated EHV charges'!$A$11:$A$58)), 0)),"")</f>
        <v/>
      </c>
      <c r="B191" s="49" t="str">
        <f>IF($A191="","",VLOOKUP($A191,'Annex 2 Designated EHV charges'!$A:$O,2,0))</f>
        <v/>
      </c>
      <c r="C191" s="57" t="str">
        <f>IF($A191="","",VLOOKUP($A191,'Annex 2 Designated EHV charges'!$A:$O,3,0))</f>
        <v/>
      </c>
      <c r="D191" s="57" t="str">
        <f>IF($A191="","",VLOOKUP($A191,'Annex 2 Designated EHV charges'!$A:$O,7,0))</f>
        <v/>
      </c>
      <c r="E191" s="58" t="str">
        <f>IFERROR(IF(VLOOKUP($A191,'Annex 2 Designated EHV charges'!$A:$P,9,FALSE)=0,"",VLOOKUP($A191,'Annex 2 Designated EHV charges'!$A:$P,9,FALSE)),"")</f>
        <v/>
      </c>
      <c r="F191" s="197" t="str">
        <f>IFERROR(IF(VLOOKUP($A191,'Annex 2 Designated EHV charges'!$A:$P,10,FALSE)=0,"",VLOOKUP($A191,'Annex 2 Designated EHV charges'!$A:$P,10,FALSE)),"")</f>
        <v/>
      </c>
      <c r="G191" s="59" t="str">
        <f>IFERROR(IF(VLOOKUP($A191,'Annex 2 Designated EHV charges'!$A:$P,11,FALSE)=0,"",VLOOKUP($A191,'Annex 2 Designated EHV charges'!$A:$P,11,FALSE)),"")</f>
        <v/>
      </c>
      <c r="H191" s="49" t="str">
        <f>IFERROR(IF(VLOOKUP($A191,'Annex 2 Designated EHV charges'!$A:$P,12,FALSE)=0,"",VLOOKUP($A191,'Annex 2 Designated EHV charges'!$A:$P,12,FALSE)),"")</f>
        <v/>
      </c>
    </row>
    <row r="192" spans="1:8" x14ac:dyDescent="0.2">
      <c r="A192" s="49" t="str">
        <f t="array" ref="A192">IFERROR(INDEX('Annex 2 Designated EHV charges'!$A$11:$A$58, MATCH(0, IF(ISBLANK('Annex 2 Designated EHV charges'!$A$11:$A$58),1, COUNTIF(A$4:$A191, 'Annex 2 Designated EHV charges'!$A$11:$A$58)), 0)),"")</f>
        <v/>
      </c>
      <c r="B192" s="49" t="str">
        <f>IF($A192="","",VLOOKUP($A192,'Annex 2 Designated EHV charges'!$A:$O,2,0))</f>
        <v/>
      </c>
      <c r="C192" s="57" t="str">
        <f>IF($A192="","",VLOOKUP($A192,'Annex 2 Designated EHV charges'!$A:$O,3,0))</f>
        <v/>
      </c>
      <c r="D192" s="57" t="str">
        <f>IF($A192="","",VLOOKUP($A192,'Annex 2 Designated EHV charges'!$A:$O,7,0))</f>
        <v/>
      </c>
      <c r="E192" s="58" t="str">
        <f>IFERROR(IF(VLOOKUP($A192,'Annex 2 Designated EHV charges'!$A:$P,9,FALSE)=0,"",VLOOKUP($A192,'Annex 2 Designated EHV charges'!$A:$P,9,FALSE)),"")</f>
        <v/>
      </c>
      <c r="F192" s="197" t="str">
        <f>IFERROR(IF(VLOOKUP($A192,'Annex 2 Designated EHV charges'!$A:$P,10,FALSE)=0,"",VLOOKUP($A192,'Annex 2 Designated EHV charges'!$A:$P,10,FALSE)),"")</f>
        <v/>
      </c>
      <c r="G192" s="59" t="str">
        <f>IFERROR(IF(VLOOKUP($A192,'Annex 2 Designated EHV charges'!$A:$P,11,FALSE)=0,"",VLOOKUP($A192,'Annex 2 Designated EHV charges'!$A:$P,11,FALSE)),"")</f>
        <v/>
      </c>
      <c r="H192" s="49" t="str">
        <f>IFERROR(IF(VLOOKUP($A192,'Annex 2 Designated EHV charges'!$A:$P,12,FALSE)=0,"",VLOOKUP($A192,'Annex 2 Designated EHV charges'!$A:$P,12,FALSE)),"")</f>
        <v/>
      </c>
    </row>
    <row r="193" spans="1:8" x14ac:dyDescent="0.2">
      <c r="A193" s="49" t="str">
        <f t="array" ref="A193">IFERROR(INDEX('Annex 2 Designated EHV charges'!$A$11:$A$58, MATCH(0, IF(ISBLANK('Annex 2 Designated EHV charges'!$A$11:$A$58),1, COUNTIF(A$4:$A192, 'Annex 2 Designated EHV charges'!$A$11:$A$58)), 0)),"")</f>
        <v/>
      </c>
      <c r="B193" s="49" t="str">
        <f>IF($A193="","",VLOOKUP($A193,'Annex 2 Designated EHV charges'!$A:$O,2,0))</f>
        <v/>
      </c>
      <c r="C193" s="57" t="str">
        <f>IF($A193="","",VLOOKUP($A193,'Annex 2 Designated EHV charges'!$A:$O,3,0))</f>
        <v/>
      </c>
      <c r="D193" s="57" t="str">
        <f>IF($A193="","",VLOOKUP($A193,'Annex 2 Designated EHV charges'!$A:$O,7,0))</f>
        <v/>
      </c>
      <c r="E193" s="58" t="str">
        <f>IFERROR(IF(VLOOKUP($A193,'Annex 2 Designated EHV charges'!$A:$P,9,FALSE)=0,"",VLOOKUP($A193,'Annex 2 Designated EHV charges'!$A:$P,9,FALSE)),"")</f>
        <v/>
      </c>
      <c r="F193" s="197" t="str">
        <f>IFERROR(IF(VLOOKUP($A193,'Annex 2 Designated EHV charges'!$A:$P,10,FALSE)=0,"",VLOOKUP($A193,'Annex 2 Designated EHV charges'!$A:$P,10,FALSE)),"")</f>
        <v/>
      </c>
      <c r="G193" s="59" t="str">
        <f>IFERROR(IF(VLOOKUP($A193,'Annex 2 Designated EHV charges'!$A:$P,11,FALSE)=0,"",VLOOKUP($A193,'Annex 2 Designated EHV charges'!$A:$P,11,FALSE)),"")</f>
        <v/>
      </c>
      <c r="H193" s="49" t="str">
        <f>IFERROR(IF(VLOOKUP($A193,'Annex 2 Designated EHV charges'!$A:$P,12,FALSE)=0,"",VLOOKUP($A193,'Annex 2 Designated EHV charges'!$A:$P,12,FALSE)),"")</f>
        <v/>
      </c>
    </row>
    <row r="194" spans="1:8" x14ac:dyDescent="0.2">
      <c r="A194" s="49" t="str">
        <f t="array" ref="A194">IFERROR(INDEX('Annex 2 Designated EHV charges'!$A$11:$A$58, MATCH(0, IF(ISBLANK('Annex 2 Designated EHV charges'!$A$11:$A$58),1, COUNTIF(A$4:$A193, 'Annex 2 Designated EHV charges'!$A$11:$A$58)), 0)),"")</f>
        <v/>
      </c>
      <c r="B194" s="49" t="str">
        <f>IF($A194="","",VLOOKUP($A194,'Annex 2 Designated EHV charges'!$A:$O,2,0))</f>
        <v/>
      </c>
      <c r="C194" s="57" t="str">
        <f>IF($A194="","",VLOOKUP($A194,'Annex 2 Designated EHV charges'!$A:$O,3,0))</f>
        <v/>
      </c>
      <c r="D194" s="57" t="str">
        <f>IF($A194="","",VLOOKUP($A194,'Annex 2 Designated EHV charges'!$A:$O,7,0))</f>
        <v/>
      </c>
      <c r="E194" s="58" t="str">
        <f>IFERROR(IF(VLOOKUP($A194,'Annex 2 Designated EHV charges'!$A:$P,9,FALSE)=0,"",VLOOKUP($A194,'Annex 2 Designated EHV charges'!$A:$P,9,FALSE)),"")</f>
        <v/>
      </c>
      <c r="F194" s="197" t="str">
        <f>IFERROR(IF(VLOOKUP($A194,'Annex 2 Designated EHV charges'!$A:$P,10,FALSE)=0,"",VLOOKUP($A194,'Annex 2 Designated EHV charges'!$A:$P,10,FALSE)),"")</f>
        <v/>
      </c>
      <c r="G194" s="59" t="str">
        <f>IFERROR(IF(VLOOKUP($A194,'Annex 2 Designated EHV charges'!$A:$P,11,FALSE)=0,"",VLOOKUP($A194,'Annex 2 Designated EHV charges'!$A:$P,11,FALSE)),"")</f>
        <v/>
      </c>
      <c r="H194" s="49" t="str">
        <f>IFERROR(IF(VLOOKUP($A194,'Annex 2 Designated EHV charges'!$A:$P,12,FALSE)=0,"",VLOOKUP($A194,'Annex 2 Designated EHV charges'!$A:$P,12,FALSE)),"")</f>
        <v/>
      </c>
    </row>
    <row r="195" spans="1:8" x14ac:dyDescent="0.2">
      <c r="A195" s="49" t="str">
        <f t="array" ref="A195">IFERROR(INDEX('Annex 2 Designated EHV charges'!$A$11:$A$58, MATCH(0, IF(ISBLANK('Annex 2 Designated EHV charges'!$A$11:$A$58),1, COUNTIF(A$4:$A194, 'Annex 2 Designated EHV charges'!$A$11:$A$58)), 0)),"")</f>
        <v/>
      </c>
      <c r="B195" s="49" t="str">
        <f>IF($A195="","",VLOOKUP($A195,'Annex 2 Designated EHV charges'!$A:$O,2,0))</f>
        <v/>
      </c>
      <c r="C195" s="57" t="str">
        <f>IF($A195="","",VLOOKUP($A195,'Annex 2 Designated EHV charges'!$A:$O,3,0))</f>
        <v/>
      </c>
      <c r="D195" s="57" t="str">
        <f>IF($A195="","",VLOOKUP($A195,'Annex 2 Designated EHV charges'!$A:$O,7,0))</f>
        <v/>
      </c>
      <c r="E195" s="58" t="str">
        <f>IFERROR(IF(VLOOKUP($A195,'Annex 2 Designated EHV charges'!$A:$P,9,FALSE)=0,"",VLOOKUP($A195,'Annex 2 Designated EHV charges'!$A:$P,9,FALSE)),"")</f>
        <v/>
      </c>
      <c r="F195" s="197" t="str">
        <f>IFERROR(IF(VLOOKUP($A195,'Annex 2 Designated EHV charges'!$A:$P,10,FALSE)=0,"",VLOOKUP($A195,'Annex 2 Designated EHV charges'!$A:$P,10,FALSE)),"")</f>
        <v/>
      </c>
      <c r="G195" s="59" t="str">
        <f>IFERROR(IF(VLOOKUP($A195,'Annex 2 Designated EHV charges'!$A:$P,11,FALSE)=0,"",VLOOKUP($A195,'Annex 2 Designated EHV charges'!$A:$P,11,FALSE)),"")</f>
        <v/>
      </c>
      <c r="H195" s="49" t="str">
        <f>IFERROR(IF(VLOOKUP($A195,'Annex 2 Designated EHV charges'!$A:$P,12,FALSE)=0,"",VLOOKUP($A195,'Annex 2 Designated EHV charges'!$A:$P,12,FALSE)),"")</f>
        <v/>
      </c>
    </row>
    <row r="196" spans="1:8" x14ac:dyDescent="0.2">
      <c r="A196" s="49" t="str">
        <f t="array" ref="A196">IFERROR(INDEX('Annex 2 Designated EHV charges'!$A$11:$A$58, MATCH(0, IF(ISBLANK('Annex 2 Designated EHV charges'!$A$11:$A$58),1, COUNTIF(A$4:$A195, 'Annex 2 Designated EHV charges'!$A$11:$A$58)), 0)),"")</f>
        <v/>
      </c>
      <c r="B196" s="49" t="str">
        <f>IF($A196="","",VLOOKUP($A196,'Annex 2 Designated EHV charges'!$A:$O,2,0))</f>
        <v/>
      </c>
      <c r="C196" s="57" t="str">
        <f>IF($A196="","",VLOOKUP($A196,'Annex 2 Designated EHV charges'!$A:$O,3,0))</f>
        <v/>
      </c>
      <c r="D196" s="57" t="str">
        <f>IF($A196="","",VLOOKUP($A196,'Annex 2 Designated EHV charges'!$A:$O,7,0))</f>
        <v/>
      </c>
      <c r="E196" s="58" t="str">
        <f>IFERROR(IF(VLOOKUP($A196,'Annex 2 Designated EHV charges'!$A:$P,9,FALSE)=0,"",VLOOKUP($A196,'Annex 2 Designated EHV charges'!$A:$P,9,FALSE)),"")</f>
        <v/>
      </c>
      <c r="F196" s="197" t="str">
        <f>IFERROR(IF(VLOOKUP($A196,'Annex 2 Designated EHV charges'!$A:$P,10,FALSE)=0,"",VLOOKUP($A196,'Annex 2 Designated EHV charges'!$A:$P,10,FALSE)),"")</f>
        <v/>
      </c>
      <c r="G196" s="59" t="str">
        <f>IFERROR(IF(VLOOKUP($A196,'Annex 2 Designated EHV charges'!$A:$P,11,FALSE)=0,"",VLOOKUP($A196,'Annex 2 Designated EHV charges'!$A:$P,11,FALSE)),"")</f>
        <v/>
      </c>
      <c r="H196" s="49" t="str">
        <f>IFERROR(IF(VLOOKUP($A196,'Annex 2 Designated EHV charges'!$A:$P,12,FALSE)=0,"",VLOOKUP($A196,'Annex 2 Designated EHV charges'!$A:$P,12,FALSE)),"")</f>
        <v/>
      </c>
    </row>
    <row r="197" spans="1:8" x14ac:dyDescent="0.2">
      <c r="A197" s="49" t="str">
        <f t="array" ref="A197">IFERROR(INDEX('Annex 2 Designated EHV charges'!$A$11:$A$58, MATCH(0, IF(ISBLANK('Annex 2 Designated EHV charges'!$A$11:$A$58),1, COUNTIF(A$4:$A196, 'Annex 2 Designated EHV charges'!$A$11:$A$58)), 0)),"")</f>
        <v/>
      </c>
      <c r="B197" s="49" t="str">
        <f>IF($A197="","",VLOOKUP($A197,'Annex 2 Designated EHV charges'!$A:$O,2,0))</f>
        <v/>
      </c>
      <c r="C197" s="57" t="str">
        <f>IF($A197="","",VLOOKUP($A197,'Annex 2 Designated EHV charges'!$A:$O,3,0))</f>
        <v/>
      </c>
      <c r="D197" s="57" t="str">
        <f>IF($A197="","",VLOOKUP($A197,'Annex 2 Designated EHV charges'!$A:$O,7,0))</f>
        <v/>
      </c>
      <c r="E197" s="58" t="str">
        <f>IFERROR(IF(VLOOKUP($A197,'Annex 2 Designated EHV charges'!$A:$P,9,FALSE)=0,"",VLOOKUP($A197,'Annex 2 Designated EHV charges'!$A:$P,9,FALSE)),"")</f>
        <v/>
      </c>
      <c r="F197" s="197" t="str">
        <f>IFERROR(IF(VLOOKUP($A197,'Annex 2 Designated EHV charges'!$A:$P,10,FALSE)=0,"",VLOOKUP($A197,'Annex 2 Designated EHV charges'!$A:$P,10,FALSE)),"")</f>
        <v/>
      </c>
      <c r="G197" s="59" t="str">
        <f>IFERROR(IF(VLOOKUP($A197,'Annex 2 Designated EHV charges'!$A:$P,11,FALSE)=0,"",VLOOKUP($A197,'Annex 2 Designated EHV charges'!$A:$P,11,FALSE)),"")</f>
        <v/>
      </c>
      <c r="H197" s="49" t="str">
        <f>IFERROR(IF(VLOOKUP($A197,'Annex 2 Designated EHV charges'!$A:$P,12,FALSE)=0,"",VLOOKUP($A197,'Annex 2 Designated EHV charges'!$A:$P,12,FALSE)),"")</f>
        <v/>
      </c>
    </row>
    <row r="198" spans="1:8" x14ac:dyDescent="0.2">
      <c r="A198" s="49" t="str">
        <f t="array" ref="A198">IFERROR(INDEX('Annex 2 Designated EHV charges'!$A$11:$A$58, MATCH(0, IF(ISBLANK('Annex 2 Designated EHV charges'!$A$11:$A$58),1, COUNTIF(A$4:$A197, 'Annex 2 Designated EHV charges'!$A$11:$A$58)), 0)),"")</f>
        <v/>
      </c>
      <c r="B198" s="49" t="str">
        <f>IF($A198="","",VLOOKUP($A198,'Annex 2 Designated EHV charges'!$A:$O,2,0))</f>
        <v/>
      </c>
      <c r="C198" s="57" t="str">
        <f>IF($A198="","",VLOOKUP($A198,'Annex 2 Designated EHV charges'!$A:$O,3,0))</f>
        <v/>
      </c>
      <c r="D198" s="57" t="str">
        <f>IF($A198="","",VLOOKUP($A198,'Annex 2 Designated EHV charges'!$A:$O,7,0))</f>
        <v/>
      </c>
      <c r="E198" s="58" t="str">
        <f>IFERROR(IF(VLOOKUP($A198,'Annex 2 Designated EHV charges'!$A:$P,9,FALSE)=0,"",VLOOKUP($A198,'Annex 2 Designated EHV charges'!$A:$P,9,FALSE)),"")</f>
        <v/>
      </c>
      <c r="F198" s="197" t="str">
        <f>IFERROR(IF(VLOOKUP($A198,'Annex 2 Designated EHV charges'!$A:$P,10,FALSE)=0,"",VLOOKUP($A198,'Annex 2 Designated EHV charges'!$A:$P,10,FALSE)),"")</f>
        <v/>
      </c>
      <c r="G198" s="59" t="str">
        <f>IFERROR(IF(VLOOKUP($A198,'Annex 2 Designated EHV charges'!$A:$P,11,FALSE)=0,"",VLOOKUP($A198,'Annex 2 Designated EHV charges'!$A:$P,11,FALSE)),"")</f>
        <v/>
      </c>
      <c r="H198" s="49" t="str">
        <f>IFERROR(IF(VLOOKUP($A198,'Annex 2 Designated EHV charges'!$A:$P,12,FALSE)=0,"",VLOOKUP($A198,'Annex 2 Designated EHV charges'!$A:$P,12,FALSE)),"")</f>
        <v/>
      </c>
    </row>
    <row r="199" spans="1:8" x14ac:dyDescent="0.2">
      <c r="A199" s="49" t="str">
        <f t="array" ref="A199">IFERROR(INDEX('Annex 2 Designated EHV charges'!$A$11:$A$58, MATCH(0, IF(ISBLANK('Annex 2 Designated EHV charges'!$A$11:$A$58),1, COUNTIF(A$4:$A198, 'Annex 2 Designated EHV charges'!$A$11:$A$58)), 0)),"")</f>
        <v/>
      </c>
      <c r="B199" s="49" t="str">
        <f>IF($A199="","",VLOOKUP($A199,'Annex 2 Designated EHV charges'!$A:$O,2,0))</f>
        <v/>
      </c>
      <c r="C199" s="57" t="str">
        <f>IF($A199="","",VLOOKUP($A199,'Annex 2 Designated EHV charges'!$A:$O,3,0))</f>
        <v/>
      </c>
      <c r="D199" s="57" t="str">
        <f>IF($A199="","",VLOOKUP($A199,'Annex 2 Designated EHV charges'!$A:$O,7,0))</f>
        <v/>
      </c>
      <c r="E199" s="58" t="str">
        <f>IFERROR(IF(VLOOKUP($A199,'Annex 2 Designated EHV charges'!$A:$P,9,FALSE)=0,"",VLOOKUP($A199,'Annex 2 Designated EHV charges'!$A:$P,9,FALSE)),"")</f>
        <v/>
      </c>
      <c r="F199" s="197" t="str">
        <f>IFERROR(IF(VLOOKUP($A199,'Annex 2 Designated EHV charges'!$A:$P,10,FALSE)=0,"",VLOOKUP($A199,'Annex 2 Designated EHV charges'!$A:$P,10,FALSE)),"")</f>
        <v/>
      </c>
      <c r="G199" s="59" t="str">
        <f>IFERROR(IF(VLOOKUP($A199,'Annex 2 Designated EHV charges'!$A:$P,11,FALSE)=0,"",VLOOKUP($A199,'Annex 2 Designated EHV charges'!$A:$P,11,FALSE)),"")</f>
        <v/>
      </c>
      <c r="H199" s="49" t="str">
        <f>IFERROR(IF(VLOOKUP($A199,'Annex 2 Designated EHV charges'!$A:$P,12,FALSE)=0,"",VLOOKUP($A199,'Annex 2 Designated EHV charges'!$A:$P,12,FALSE)),"")</f>
        <v/>
      </c>
    </row>
    <row r="200" spans="1:8" x14ac:dyDescent="0.2">
      <c r="A200" s="49" t="str">
        <f t="array" ref="A200">IFERROR(INDEX('Annex 2 Designated EHV charges'!$A$11:$A$58, MATCH(0, IF(ISBLANK('Annex 2 Designated EHV charges'!$A$11:$A$58),1, COUNTIF(A$4:$A199, 'Annex 2 Designated EHV charges'!$A$11:$A$58)), 0)),"")</f>
        <v/>
      </c>
      <c r="B200" s="49" t="str">
        <f>IF($A200="","",VLOOKUP($A200,'Annex 2 Designated EHV charges'!$A:$O,2,0))</f>
        <v/>
      </c>
      <c r="C200" s="57" t="str">
        <f>IF($A200="","",VLOOKUP($A200,'Annex 2 Designated EHV charges'!$A:$O,3,0))</f>
        <v/>
      </c>
      <c r="D200" s="57" t="str">
        <f>IF($A200="","",VLOOKUP($A200,'Annex 2 Designated EHV charges'!$A:$O,7,0))</f>
        <v/>
      </c>
      <c r="E200" s="58" t="str">
        <f>IFERROR(IF(VLOOKUP($A200,'Annex 2 Designated EHV charges'!$A:$P,9,FALSE)=0,"",VLOOKUP($A200,'Annex 2 Designated EHV charges'!$A:$P,9,FALSE)),"")</f>
        <v/>
      </c>
      <c r="F200" s="197" t="str">
        <f>IFERROR(IF(VLOOKUP($A200,'Annex 2 Designated EHV charges'!$A:$P,10,FALSE)=0,"",VLOOKUP($A200,'Annex 2 Designated EHV charges'!$A:$P,10,FALSE)),"")</f>
        <v/>
      </c>
      <c r="G200" s="59" t="str">
        <f>IFERROR(IF(VLOOKUP($A200,'Annex 2 Designated EHV charges'!$A:$P,11,FALSE)=0,"",VLOOKUP($A200,'Annex 2 Designated EHV charges'!$A:$P,11,FALSE)),"")</f>
        <v/>
      </c>
      <c r="H200" s="49" t="str">
        <f>IFERROR(IF(VLOOKUP($A200,'Annex 2 Designated EHV charges'!$A:$P,12,FALSE)=0,"",VLOOKUP($A200,'Annex 2 Designated EHV charges'!$A:$P,12,FALSE)),"")</f>
        <v/>
      </c>
    </row>
    <row r="201" spans="1:8" x14ac:dyDescent="0.2">
      <c r="A201" s="49" t="str">
        <f t="array" ref="A201">IFERROR(INDEX('Annex 2 Designated EHV charges'!$A$11:$A$58, MATCH(0, IF(ISBLANK('Annex 2 Designated EHV charges'!$A$11:$A$58),1, COUNTIF(A$4:$A200, 'Annex 2 Designated EHV charges'!$A$11:$A$58)), 0)),"")</f>
        <v/>
      </c>
      <c r="B201" s="49" t="str">
        <f>IF($A201="","",VLOOKUP($A201,'Annex 2 Designated EHV charges'!$A:$O,2,0))</f>
        <v/>
      </c>
      <c r="C201" s="57" t="str">
        <f>IF($A201="","",VLOOKUP($A201,'Annex 2 Designated EHV charges'!$A:$O,3,0))</f>
        <v/>
      </c>
      <c r="D201" s="57" t="str">
        <f>IF($A201="","",VLOOKUP($A201,'Annex 2 Designated EHV charges'!$A:$O,7,0))</f>
        <v/>
      </c>
      <c r="E201" s="58" t="str">
        <f>IFERROR(IF(VLOOKUP($A201,'Annex 2 Designated EHV charges'!$A:$P,9,FALSE)=0,"",VLOOKUP($A201,'Annex 2 Designated EHV charges'!$A:$P,9,FALSE)),"")</f>
        <v/>
      </c>
      <c r="F201" s="197" t="str">
        <f>IFERROR(IF(VLOOKUP($A201,'Annex 2 Designated EHV charges'!$A:$P,10,FALSE)=0,"",VLOOKUP($A201,'Annex 2 Designated EHV charges'!$A:$P,10,FALSE)),"")</f>
        <v/>
      </c>
      <c r="G201" s="59" t="str">
        <f>IFERROR(IF(VLOOKUP($A201,'Annex 2 Designated EHV charges'!$A:$P,11,FALSE)=0,"",VLOOKUP($A201,'Annex 2 Designated EHV charges'!$A:$P,11,FALSE)),"")</f>
        <v/>
      </c>
      <c r="H201" s="49" t="str">
        <f>IFERROR(IF(VLOOKUP($A201,'Annex 2 Designated EHV charges'!$A:$P,12,FALSE)=0,"",VLOOKUP($A201,'Annex 2 Designated EHV charges'!$A:$P,12,FALSE)),"")</f>
        <v/>
      </c>
    </row>
    <row r="202" spans="1:8" x14ac:dyDescent="0.2">
      <c r="A202" s="49" t="str">
        <f t="array" ref="A202">IFERROR(INDEX('Annex 2 Designated EHV charges'!$A$11:$A$58, MATCH(0, IF(ISBLANK('Annex 2 Designated EHV charges'!$A$11:$A$58),1, COUNTIF(A$4:$A201, 'Annex 2 Designated EHV charges'!$A$11:$A$58)), 0)),"")</f>
        <v/>
      </c>
      <c r="B202" s="49" t="str">
        <f>IF($A202="","",VLOOKUP($A202,'Annex 2 Designated EHV charges'!$A:$O,2,0))</f>
        <v/>
      </c>
      <c r="C202" s="57" t="str">
        <f>IF($A202="","",VLOOKUP($A202,'Annex 2 Designated EHV charges'!$A:$O,3,0))</f>
        <v/>
      </c>
      <c r="D202" s="57" t="str">
        <f>IF($A202="","",VLOOKUP($A202,'Annex 2 Designated EHV charges'!$A:$O,7,0))</f>
        <v/>
      </c>
      <c r="E202" s="58" t="str">
        <f>IFERROR(IF(VLOOKUP($A202,'Annex 2 Designated EHV charges'!$A:$P,9,FALSE)=0,"",VLOOKUP($A202,'Annex 2 Designated EHV charges'!$A:$P,9,FALSE)),"")</f>
        <v/>
      </c>
      <c r="F202" s="197" t="str">
        <f>IFERROR(IF(VLOOKUP($A202,'Annex 2 Designated EHV charges'!$A:$P,10,FALSE)=0,"",VLOOKUP($A202,'Annex 2 Designated EHV charges'!$A:$P,10,FALSE)),"")</f>
        <v/>
      </c>
      <c r="G202" s="59" t="str">
        <f>IFERROR(IF(VLOOKUP($A202,'Annex 2 Designated EHV charges'!$A:$P,11,FALSE)=0,"",VLOOKUP($A202,'Annex 2 Designated EHV charges'!$A:$P,11,FALSE)),"")</f>
        <v/>
      </c>
      <c r="H202" s="49" t="str">
        <f>IFERROR(IF(VLOOKUP($A202,'Annex 2 Designated EHV charges'!$A:$P,12,FALSE)=0,"",VLOOKUP($A202,'Annex 2 Designated EHV charges'!$A:$P,12,FALSE)),"")</f>
        <v/>
      </c>
    </row>
    <row r="203" spans="1:8" x14ac:dyDescent="0.2">
      <c r="A203" s="49" t="str">
        <f t="array" ref="A203">IFERROR(INDEX('Annex 2 Designated EHV charges'!$A$11:$A$58, MATCH(0, IF(ISBLANK('Annex 2 Designated EHV charges'!$A$11:$A$58),1, COUNTIF(A$4:$A202, 'Annex 2 Designated EHV charges'!$A$11:$A$58)), 0)),"")</f>
        <v/>
      </c>
      <c r="B203" s="49" t="str">
        <f>IF($A203="","",VLOOKUP($A203,'Annex 2 Designated EHV charges'!$A:$O,2,0))</f>
        <v/>
      </c>
      <c r="C203" s="57" t="str">
        <f>IF($A203="","",VLOOKUP($A203,'Annex 2 Designated EHV charges'!$A:$O,3,0))</f>
        <v/>
      </c>
      <c r="D203" s="57" t="str">
        <f>IF($A203="","",VLOOKUP($A203,'Annex 2 Designated EHV charges'!$A:$O,7,0))</f>
        <v/>
      </c>
      <c r="E203" s="58" t="str">
        <f>IFERROR(IF(VLOOKUP($A203,'Annex 2 Designated EHV charges'!$A:$P,9,FALSE)=0,"",VLOOKUP($A203,'Annex 2 Designated EHV charges'!$A:$P,9,FALSE)),"")</f>
        <v/>
      </c>
      <c r="F203" s="197" t="str">
        <f>IFERROR(IF(VLOOKUP($A203,'Annex 2 Designated EHV charges'!$A:$P,10,FALSE)=0,"",VLOOKUP($A203,'Annex 2 Designated EHV charges'!$A:$P,10,FALSE)),"")</f>
        <v/>
      </c>
      <c r="G203" s="59" t="str">
        <f>IFERROR(IF(VLOOKUP($A203,'Annex 2 Designated EHV charges'!$A:$P,11,FALSE)=0,"",VLOOKUP($A203,'Annex 2 Designated EHV charges'!$A:$P,11,FALSE)),"")</f>
        <v/>
      </c>
      <c r="H203" s="49" t="str">
        <f>IFERROR(IF(VLOOKUP($A203,'Annex 2 Designated EHV charges'!$A:$P,12,FALSE)=0,"",VLOOKUP($A203,'Annex 2 Designated EHV charges'!$A:$P,12,FALSE)),"")</f>
        <v/>
      </c>
    </row>
    <row r="204" spans="1:8" x14ac:dyDescent="0.2">
      <c r="A204" s="49" t="str">
        <f t="array" ref="A204">IFERROR(INDEX('Annex 2 Designated EHV charges'!$A$11:$A$58, MATCH(0, IF(ISBLANK('Annex 2 Designated EHV charges'!$A$11:$A$58),1, COUNTIF(A$4:$A203, 'Annex 2 Designated EHV charges'!$A$11:$A$58)), 0)),"")</f>
        <v/>
      </c>
      <c r="B204" s="49" t="str">
        <f>IF($A204="","",VLOOKUP($A204,'Annex 2 Designated EHV charges'!$A:$O,2,0))</f>
        <v/>
      </c>
      <c r="C204" s="57" t="str">
        <f>IF($A204="","",VLOOKUP($A204,'Annex 2 Designated EHV charges'!$A:$O,3,0))</f>
        <v/>
      </c>
      <c r="D204" s="57" t="str">
        <f>IF($A204="","",VLOOKUP($A204,'Annex 2 Designated EHV charges'!$A:$O,7,0))</f>
        <v/>
      </c>
      <c r="E204" s="58" t="str">
        <f>IFERROR(IF(VLOOKUP($A204,'Annex 2 Designated EHV charges'!$A:$P,9,FALSE)=0,"",VLOOKUP($A204,'Annex 2 Designated EHV charges'!$A:$P,9,FALSE)),"")</f>
        <v/>
      </c>
      <c r="F204" s="197" t="str">
        <f>IFERROR(IF(VLOOKUP($A204,'Annex 2 Designated EHV charges'!$A:$P,10,FALSE)=0,"",VLOOKUP($A204,'Annex 2 Designated EHV charges'!$A:$P,10,FALSE)),"")</f>
        <v/>
      </c>
      <c r="G204" s="59" t="str">
        <f>IFERROR(IF(VLOOKUP($A204,'Annex 2 Designated EHV charges'!$A:$P,11,FALSE)=0,"",VLOOKUP($A204,'Annex 2 Designated EHV charges'!$A:$P,11,FALSE)),"")</f>
        <v/>
      </c>
      <c r="H204" s="49" t="str">
        <f>IFERROR(IF(VLOOKUP($A204,'Annex 2 Designated EHV charges'!$A:$P,12,FALSE)=0,"",VLOOKUP($A204,'Annex 2 Designated EHV charges'!$A:$P,12,FALSE)),"")</f>
        <v/>
      </c>
    </row>
    <row r="205" spans="1:8" x14ac:dyDescent="0.2">
      <c r="A205" s="49" t="str">
        <f t="array" ref="A205">IFERROR(INDEX('Annex 2 Designated EHV charges'!$A$11:$A$58, MATCH(0, IF(ISBLANK('Annex 2 Designated EHV charges'!$A$11:$A$58),1, COUNTIF(A$4:$A204, 'Annex 2 Designated EHV charges'!$A$11:$A$58)), 0)),"")</f>
        <v/>
      </c>
      <c r="B205" s="49" t="str">
        <f>IF($A205="","",VLOOKUP($A205,'Annex 2 Designated EHV charges'!$A:$O,2,0))</f>
        <v/>
      </c>
      <c r="C205" s="57" t="str">
        <f>IF($A205="","",VLOOKUP($A205,'Annex 2 Designated EHV charges'!$A:$O,3,0))</f>
        <v/>
      </c>
      <c r="D205" s="57" t="str">
        <f>IF($A205="","",VLOOKUP($A205,'Annex 2 Designated EHV charges'!$A:$O,7,0))</f>
        <v/>
      </c>
      <c r="E205" s="58" t="str">
        <f>IFERROR(IF(VLOOKUP($A205,'Annex 2 Designated EHV charges'!$A:$P,9,FALSE)=0,"",VLOOKUP($A205,'Annex 2 Designated EHV charges'!$A:$P,9,FALSE)),"")</f>
        <v/>
      </c>
      <c r="F205" s="197" t="str">
        <f>IFERROR(IF(VLOOKUP($A205,'Annex 2 Designated EHV charges'!$A:$P,10,FALSE)=0,"",VLOOKUP($A205,'Annex 2 Designated EHV charges'!$A:$P,10,FALSE)),"")</f>
        <v/>
      </c>
      <c r="G205" s="59" t="str">
        <f>IFERROR(IF(VLOOKUP($A205,'Annex 2 Designated EHV charges'!$A:$P,11,FALSE)=0,"",VLOOKUP($A205,'Annex 2 Designated EHV charges'!$A:$P,11,FALSE)),"")</f>
        <v/>
      </c>
      <c r="H205" s="49" t="str">
        <f>IFERROR(IF(VLOOKUP($A205,'Annex 2 Designated EHV charges'!$A:$P,12,FALSE)=0,"",VLOOKUP($A205,'Annex 2 Designated EHV charges'!$A:$P,12,FALSE)),"")</f>
        <v/>
      </c>
    </row>
    <row r="206" spans="1:8" x14ac:dyDescent="0.2">
      <c r="A206" s="49" t="str">
        <f t="array" ref="A206">IFERROR(INDEX('Annex 2 Designated EHV charges'!$A$11:$A$58, MATCH(0, IF(ISBLANK('Annex 2 Designated EHV charges'!$A$11:$A$58),1, COUNTIF(A$4:$A205, 'Annex 2 Designated EHV charges'!$A$11:$A$58)), 0)),"")</f>
        <v/>
      </c>
      <c r="B206" s="49" t="str">
        <f>IF($A206="","",VLOOKUP($A206,'Annex 2 Designated EHV charges'!$A:$O,2,0))</f>
        <v/>
      </c>
      <c r="C206" s="57" t="str">
        <f>IF($A206="","",VLOOKUP($A206,'Annex 2 Designated EHV charges'!$A:$O,3,0))</f>
        <v/>
      </c>
      <c r="D206" s="57" t="str">
        <f>IF($A206="","",VLOOKUP($A206,'Annex 2 Designated EHV charges'!$A:$O,7,0))</f>
        <v/>
      </c>
      <c r="E206" s="58" t="str">
        <f>IFERROR(IF(VLOOKUP($A206,'Annex 2 Designated EHV charges'!$A:$P,9,FALSE)=0,"",VLOOKUP($A206,'Annex 2 Designated EHV charges'!$A:$P,9,FALSE)),"")</f>
        <v/>
      </c>
      <c r="F206" s="197" t="str">
        <f>IFERROR(IF(VLOOKUP($A206,'Annex 2 Designated EHV charges'!$A:$P,10,FALSE)=0,"",VLOOKUP($A206,'Annex 2 Designated EHV charges'!$A:$P,10,FALSE)),"")</f>
        <v/>
      </c>
      <c r="G206" s="59" t="str">
        <f>IFERROR(IF(VLOOKUP($A206,'Annex 2 Designated EHV charges'!$A:$P,11,FALSE)=0,"",VLOOKUP($A206,'Annex 2 Designated EHV charges'!$A:$P,11,FALSE)),"")</f>
        <v/>
      </c>
      <c r="H206" s="49" t="str">
        <f>IFERROR(IF(VLOOKUP($A206,'Annex 2 Designated EHV charges'!$A:$P,12,FALSE)=0,"",VLOOKUP($A206,'Annex 2 Designated EHV charges'!$A:$P,12,FALSE)),"")</f>
        <v/>
      </c>
    </row>
    <row r="207" spans="1:8" x14ac:dyDescent="0.2">
      <c r="A207" s="49" t="str">
        <f t="array" ref="A207">IFERROR(INDEX('Annex 2 Designated EHV charges'!$A$11:$A$58, MATCH(0, IF(ISBLANK('Annex 2 Designated EHV charges'!$A$11:$A$58),1, COUNTIF(A$4:$A206, 'Annex 2 Designated EHV charges'!$A$11:$A$58)), 0)),"")</f>
        <v/>
      </c>
      <c r="B207" s="49" t="str">
        <f>IF($A207="","",VLOOKUP($A207,'Annex 2 Designated EHV charges'!$A:$O,2,0))</f>
        <v/>
      </c>
      <c r="C207" s="57" t="str">
        <f>IF($A207="","",VLOOKUP($A207,'Annex 2 Designated EHV charges'!$A:$O,3,0))</f>
        <v/>
      </c>
      <c r="D207" s="57" t="str">
        <f>IF($A207="","",VLOOKUP($A207,'Annex 2 Designated EHV charges'!$A:$O,7,0))</f>
        <v/>
      </c>
      <c r="E207" s="58" t="str">
        <f>IFERROR(IF(VLOOKUP($A207,'Annex 2 Designated EHV charges'!$A:$P,9,FALSE)=0,"",VLOOKUP($A207,'Annex 2 Designated EHV charges'!$A:$P,9,FALSE)),"")</f>
        <v/>
      </c>
      <c r="F207" s="197" t="str">
        <f>IFERROR(IF(VLOOKUP($A207,'Annex 2 Designated EHV charges'!$A:$P,10,FALSE)=0,"",VLOOKUP($A207,'Annex 2 Designated EHV charges'!$A:$P,10,FALSE)),"")</f>
        <v/>
      </c>
      <c r="G207" s="59" t="str">
        <f>IFERROR(IF(VLOOKUP($A207,'Annex 2 Designated EHV charges'!$A:$P,11,FALSE)=0,"",VLOOKUP($A207,'Annex 2 Designated EHV charges'!$A:$P,11,FALSE)),"")</f>
        <v/>
      </c>
      <c r="H207" s="49" t="str">
        <f>IFERROR(IF(VLOOKUP($A207,'Annex 2 Designated EHV charges'!$A:$P,12,FALSE)=0,"",VLOOKUP($A207,'Annex 2 Designated EHV charges'!$A:$P,12,FALSE)),"")</f>
        <v/>
      </c>
    </row>
    <row r="208" spans="1:8" x14ac:dyDescent="0.2">
      <c r="A208" s="49" t="str">
        <f t="array" ref="A208">IFERROR(INDEX('Annex 2 Designated EHV charges'!$A$11:$A$58, MATCH(0, IF(ISBLANK('Annex 2 Designated EHV charges'!$A$11:$A$58),1, COUNTIF(A$4:$A207, 'Annex 2 Designated EHV charges'!$A$11:$A$58)), 0)),"")</f>
        <v/>
      </c>
      <c r="B208" s="49" t="str">
        <f>IF($A208="","",VLOOKUP($A208,'Annex 2 Designated EHV charges'!$A:$O,2,0))</f>
        <v/>
      </c>
      <c r="C208" s="57" t="str">
        <f>IF($A208="","",VLOOKUP($A208,'Annex 2 Designated EHV charges'!$A:$O,3,0))</f>
        <v/>
      </c>
      <c r="D208" s="57" t="str">
        <f>IF($A208="","",VLOOKUP($A208,'Annex 2 Designated EHV charges'!$A:$O,7,0))</f>
        <v/>
      </c>
      <c r="E208" s="58" t="str">
        <f>IFERROR(IF(VLOOKUP($A208,'Annex 2 Designated EHV charges'!$A:$P,9,FALSE)=0,"",VLOOKUP($A208,'Annex 2 Designated EHV charges'!$A:$P,9,FALSE)),"")</f>
        <v/>
      </c>
      <c r="F208" s="197" t="str">
        <f>IFERROR(IF(VLOOKUP($A208,'Annex 2 Designated EHV charges'!$A:$P,10,FALSE)=0,"",VLOOKUP($A208,'Annex 2 Designated EHV charges'!$A:$P,10,FALSE)),"")</f>
        <v/>
      </c>
      <c r="G208" s="59" t="str">
        <f>IFERROR(IF(VLOOKUP($A208,'Annex 2 Designated EHV charges'!$A:$P,11,FALSE)=0,"",VLOOKUP($A208,'Annex 2 Designated EHV charges'!$A:$P,11,FALSE)),"")</f>
        <v/>
      </c>
      <c r="H208" s="49" t="str">
        <f>IFERROR(IF(VLOOKUP($A208,'Annex 2 Designated EHV charges'!$A:$P,12,FALSE)=0,"",VLOOKUP($A208,'Annex 2 Designated EHV charges'!$A:$P,12,FALSE)),"")</f>
        <v/>
      </c>
    </row>
    <row r="209" spans="1:8" x14ac:dyDescent="0.2">
      <c r="A209" s="49" t="str">
        <f t="array" ref="A209">IFERROR(INDEX('Annex 2 Designated EHV charges'!$A$11:$A$58, MATCH(0, IF(ISBLANK('Annex 2 Designated EHV charges'!$A$11:$A$58),1, COUNTIF(A$4:$A208, 'Annex 2 Designated EHV charges'!$A$11:$A$58)), 0)),"")</f>
        <v/>
      </c>
      <c r="B209" s="49" t="str">
        <f>IF($A209="","",VLOOKUP($A209,'Annex 2 Designated EHV charges'!$A:$O,2,0))</f>
        <v/>
      </c>
      <c r="C209" s="57" t="str">
        <f>IF($A209="","",VLOOKUP($A209,'Annex 2 Designated EHV charges'!$A:$O,3,0))</f>
        <v/>
      </c>
      <c r="D209" s="57" t="str">
        <f>IF($A209="","",VLOOKUP($A209,'Annex 2 Designated EHV charges'!$A:$O,7,0))</f>
        <v/>
      </c>
      <c r="E209" s="58" t="str">
        <f>IFERROR(IF(VLOOKUP($A209,'Annex 2 Designated EHV charges'!$A:$P,9,FALSE)=0,"",VLOOKUP($A209,'Annex 2 Designated EHV charges'!$A:$P,9,FALSE)),"")</f>
        <v/>
      </c>
      <c r="F209" s="197" t="str">
        <f>IFERROR(IF(VLOOKUP($A209,'Annex 2 Designated EHV charges'!$A:$P,10,FALSE)=0,"",VLOOKUP($A209,'Annex 2 Designated EHV charges'!$A:$P,10,FALSE)),"")</f>
        <v/>
      </c>
      <c r="G209" s="59" t="str">
        <f>IFERROR(IF(VLOOKUP($A209,'Annex 2 Designated EHV charges'!$A:$P,11,FALSE)=0,"",VLOOKUP($A209,'Annex 2 Designated EHV charges'!$A:$P,11,FALSE)),"")</f>
        <v/>
      </c>
      <c r="H209" s="49" t="str">
        <f>IFERROR(IF(VLOOKUP($A209,'Annex 2 Designated EHV charges'!$A:$P,12,FALSE)=0,"",VLOOKUP($A209,'Annex 2 Designated EHV charges'!$A:$P,12,FALSE)),"")</f>
        <v/>
      </c>
    </row>
    <row r="210" spans="1:8" x14ac:dyDescent="0.2">
      <c r="A210" s="49" t="str">
        <f t="array" ref="A210">IFERROR(INDEX('Annex 2 Designated EHV charges'!$A$11:$A$58, MATCH(0, IF(ISBLANK('Annex 2 Designated EHV charges'!$A$11:$A$58),1, COUNTIF(A$4:$A209, 'Annex 2 Designated EHV charges'!$A$11:$A$58)), 0)),"")</f>
        <v/>
      </c>
      <c r="B210" s="49" t="str">
        <f>IF($A210="","",VLOOKUP($A210,'Annex 2 Designated EHV charges'!$A:$O,2,0))</f>
        <v/>
      </c>
      <c r="C210" s="57" t="str">
        <f>IF($A210="","",VLOOKUP($A210,'Annex 2 Designated EHV charges'!$A:$O,3,0))</f>
        <v/>
      </c>
      <c r="D210" s="57" t="str">
        <f>IF($A210="","",VLOOKUP($A210,'Annex 2 Designated EHV charges'!$A:$O,7,0))</f>
        <v/>
      </c>
      <c r="E210" s="58" t="str">
        <f>IFERROR(IF(VLOOKUP($A210,'Annex 2 Designated EHV charges'!$A:$P,9,FALSE)=0,"",VLOOKUP($A210,'Annex 2 Designated EHV charges'!$A:$P,9,FALSE)),"")</f>
        <v/>
      </c>
      <c r="F210" s="197" t="str">
        <f>IFERROR(IF(VLOOKUP($A210,'Annex 2 Designated EHV charges'!$A:$P,10,FALSE)=0,"",VLOOKUP($A210,'Annex 2 Designated EHV charges'!$A:$P,10,FALSE)),"")</f>
        <v/>
      </c>
      <c r="G210" s="59" t="str">
        <f>IFERROR(IF(VLOOKUP($A210,'Annex 2 Designated EHV charges'!$A:$P,11,FALSE)=0,"",VLOOKUP($A210,'Annex 2 Designated EHV charges'!$A:$P,11,FALSE)),"")</f>
        <v/>
      </c>
      <c r="H210" s="49" t="str">
        <f>IFERROR(IF(VLOOKUP($A210,'Annex 2 Designated EHV charges'!$A:$P,12,FALSE)=0,"",VLOOKUP($A210,'Annex 2 Designated EHV charges'!$A:$P,12,FALSE)),"")</f>
        <v/>
      </c>
    </row>
    <row r="211" spans="1:8" x14ac:dyDescent="0.2">
      <c r="A211" s="49" t="str">
        <f t="array" ref="A211">IFERROR(INDEX('Annex 2 Designated EHV charges'!$A$11:$A$58, MATCH(0, IF(ISBLANK('Annex 2 Designated EHV charges'!$A$11:$A$58),1, COUNTIF(A$4:$A210, 'Annex 2 Designated EHV charges'!$A$11:$A$58)), 0)),"")</f>
        <v/>
      </c>
      <c r="B211" s="49" t="str">
        <f>IF($A211="","",VLOOKUP($A211,'Annex 2 Designated EHV charges'!$A:$O,2,0))</f>
        <v/>
      </c>
      <c r="C211" s="57" t="str">
        <f>IF($A211="","",VLOOKUP($A211,'Annex 2 Designated EHV charges'!$A:$O,3,0))</f>
        <v/>
      </c>
      <c r="D211" s="57" t="str">
        <f>IF($A211="","",VLOOKUP($A211,'Annex 2 Designated EHV charges'!$A:$O,7,0))</f>
        <v/>
      </c>
      <c r="E211" s="58" t="str">
        <f>IFERROR(IF(VLOOKUP($A211,'Annex 2 Designated EHV charges'!$A:$P,9,FALSE)=0,"",VLOOKUP($A211,'Annex 2 Designated EHV charges'!$A:$P,9,FALSE)),"")</f>
        <v/>
      </c>
      <c r="F211" s="197" t="str">
        <f>IFERROR(IF(VLOOKUP($A211,'Annex 2 Designated EHV charges'!$A:$P,10,FALSE)=0,"",VLOOKUP($A211,'Annex 2 Designated EHV charges'!$A:$P,10,FALSE)),"")</f>
        <v/>
      </c>
      <c r="G211" s="59" t="str">
        <f>IFERROR(IF(VLOOKUP($A211,'Annex 2 Designated EHV charges'!$A:$P,11,FALSE)=0,"",VLOOKUP($A211,'Annex 2 Designated EHV charges'!$A:$P,11,FALSE)),"")</f>
        <v/>
      </c>
      <c r="H211" s="49" t="str">
        <f>IFERROR(IF(VLOOKUP($A211,'Annex 2 Designated EHV charges'!$A:$P,12,FALSE)=0,"",VLOOKUP($A211,'Annex 2 Designated EHV charges'!$A:$P,12,FALSE)),"")</f>
        <v/>
      </c>
    </row>
    <row r="212" spans="1:8" x14ac:dyDescent="0.2">
      <c r="A212" s="49" t="str">
        <f t="array" ref="A212">IFERROR(INDEX('Annex 2 Designated EHV charges'!$A$11:$A$58, MATCH(0, IF(ISBLANK('Annex 2 Designated EHV charges'!$A$11:$A$58),1, COUNTIF(A$4:$A211, 'Annex 2 Designated EHV charges'!$A$11:$A$58)), 0)),"")</f>
        <v/>
      </c>
      <c r="B212" s="49" t="str">
        <f>IF($A212="","",VLOOKUP($A212,'Annex 2 Designated EHV charges'!$A:$O,2,0))</f>
        <v/>
      </c>
      <c r="C212" s="57" t="str">
        <f>IF($A212="","",VLOOKUP($A212,'Annex 2 Designated EHV charges'!$A:$O,3,0))</f>
        <v/>
      </c>
      <c r="D212" s="57" t="str">
        <f>IF($A212="","",VLOOKUP($A212,'Annex 2 Designated EHV charges'!$A:$O,7,0))</f>
        <v/>
      </c>
      <c r="E212" s="58" t="str">
        <f>IFERROR(IF(VLOOKUP($A212,'Annex 2 Designated EHV charges'!$A:$P,9,FALSE)=0,"",VLOOKUP($A212,'Annex 2 Designated EHV charges'!$A:$P,9,FALSE)),"")</f>
        <v/>
      </c>
      <c r="F212" s="197" t="str">
        <f>IFERROR(IF(VLOOKUP($A212,'Annex 2 Designated EHV charges'!$A:$P,10,FALSE)=0,"",VLOOKUP($A212,'Annex 2 Designated EHV charges'!$A:$P,10,FALSE)),"")</f>
        <v/>
      </c>
      <c r="G212" s="59" t="str">
        <f>IFERROR(IF(VLOOKUP($A212,'Annex 2 Designated EHV charges'!$A:$P,11,FALSE)=0,"",VLOOKUP($A212,'Annex 2 Designated EHV charges'!$A:$P,11,FALSE)),"")</f>
        <v/>
      </c>
      <c r="H212" s="49" t="str">
        <f>IFERROR(IF(VLOOKUP($A212,'Annex 2 Designated EHV charges'!$A:$P,12,FALSE)=0,"",VLOOKUP($A212,'Annex 2 Designated EHV charges'!$A:$P,12,FALSE)),"")</f>
        <v/>
      </c>
    </row>
    <row r="213" spans="1:8" x14ac:dyDescent="0.2">
      <c r="A213" s="49" t="str">
        <f t="array" ref="A213">IFERROR(INDEX('Annex 2 Designated EHV charges'!$A$11:$A$58, MATCH(0, IF(ISBLANK('Annex 2 Designated EHV charges'!$A$11:$A$58),1, COUNTIF(A$4:$A212, 'Annex 2 Designated EHV charges'!$A$11:$A$58)), 0)),"")</f>
        <v/>
      </c>
      <c r="B213" s="49" t="str">
        <f>IF($A213="","",VLOOKUP($A213,'Annex 2 Designated EHV charges'!$A:$O,2,0))</f>
        <v/>
      </c>
      <c r="C213" s="57" t="str">
        <f>IF($A213="","",VLOOKUP($A213,'Annex 2 Designated EHV charges'!$A:$O,3,0))</f>
        <v/>
      </c>
      <c r="D213" s="57" t="str">
        <f>IF($A213="","",VLOOKUP($A213,'Annex 2 Designated EHV charges'!$A:$O,7,0))</f>
        <v/>
      </c>
      <c r="E213" s="58" t="str">
        <f>IFERROR(IF(VLOOKUP($A213,'Annex 2 Designated EHV charges'!$A:$P,9,FALSE)=0,"",VLOOKUP($A213,'Annex 2 Designated EHV charges'!$A:$P,9,FALSE)),"")</f>
        <v/>
      </c>
      <c r="F213" s="197" t="str">
        <f>IFERROR(IF(VLOOKUP($A213,'Annex 2 Designated EHV charges'!$A:$P,10,FALSE)=0,"",VLOOKUP($A213,'Annex 2 Designated EHV charges'!$A:$P,10,FALSE)),"")</f>
        <v/>
      </c>
      <c r="G213" s="59" t="str">
        <f>IFERROR(IF(VLOOKUP($A213,'Annex 2 Designated EHV charges'!$A:$P,11,FALSE)=0,"",VLOOKUP($A213,'Annex 2 Designated EHV charges'!$A:$P,11,FALSE)),"")</f>
        <v/>
      </c>
      <c r="H213" s="49" t="str">
        <f>IFERROR(IF(VLOOKUP($A213,'Annex 2 Designated EHV charges'!$A:$P,12,FALSE)=0,"",VLOOKUP($A213,'Annex 2 Designated EHV charges'!$A:$P,12,FALSE)),"")</f>
        <v/>
      </c>
    </row>
    <row r="214" spans="1:8" x14ac:dyDescent="0.2">
      <c r="A214" s="49" t="str">
        <f t="array" ref="A214">IFERROR(INDEX('Annex 2 Designated EHV charges'!$A$11:$A$58, MATCH(0, IF(ISBLANK('Annex 2 Designated EHV charges'!$A$11:$A$58),1, COUNTIF(A$4:$A213, 'Annex 2 Designated EHV charges'!$A$11:$A$58)), 0)),"")</f>
        <v/>
      </c>
      <c r="B214" s="49" t="str">
        <f>IF($A214="","",VLOOKUP($A214,'Annex 2 Designated EHV charges'!$A:$O,2,0))</f>
        <v/>
      </c>
      <c r="C214" s="57" t="str">
        <f>IF($A214="","",VLOOKUP($A214,'Annex 2 Designated EHV charges'!$A:$O,3,0))</f>
        <v/>
      </c>
      <c r="D214" s="57" t="str">
        <f>IF($A214="","",VLOOKUP($A214,'Annex 2 Designated EHV charges'!$A:$O,7,0))</f>
        <v/>
      </c>
      <c r="E214" s="58" t="str">
        <f>IFERROR(IF(VLOOKUP($A214,'Annex 2 Designated EHV charges'!$A:$P,9,FALSE)=0,"",VLOOKUP($A214,'Annex 2 Designated EHV charges'!$A:$P,9,FALSE)),"")</f>
        <v/>
      </c>
      <c r="F214" s="197" t="str">
        <f>IFERROR(IF(VLOOKUP($A214,'Annex 2 Designated EHV charges'!$A:$P,10,FALSE)=0,"",VLOOKUP($A214,'Annex 2 Designated EHV charges'!$A:$P,10,FALSE)),"")</f>
        <v/>
      </c>
      <c r="G214" s="59" t="str">
        <f>IFERROR(IF(VLOOKUP($A214,'Annex 2 Designated EHV charges'!$A:$P,11,FALSE)=0,"",VLOOKUP($A214,'Annex 2 Designated EHV charges'!$A:$P,11,FALSE)),"")</f>
        <v/>
      </c>
      <c r="H214" s="49" t="str">
        <f>IFERROR(IF(VLOOKUP($A214,'Annex 2 Designated EHV charges'!$A:$P,12,FALSE)=0,"",VLOOKUP($A214,'Annex 2 Designated EHV charges'!$A:$P,12,FALSE)),"")</f>
        <v/>
      </c>
    </row>
    <row r="215" spans="1:8" x14ac:dyDescent="0.2">
      <c r="A215" s="49" t="str">
        <f t="array" ref="A215">IFERROR(INDEX('Annex 2 Designated EHV charges'!$A$11:$A$58, MATCH(0, IF(ISBLANK('Annex 2 Designated EHV charges'!$A$11:$A$58),1, COUNTIF(A$4:$A214, 'Annex 2 Designated EHV charges'!$A$11:$A$58)), 0)),"")</f>
        <v/>
      </c>
      <c r="B215" s="49" t="str">
        <f>IF($A215="","",VLOOKUP($A215,'Annex 2 Designated EHV charges'!$A:$O,2,0))</f>
        <v/>
      </c>
      <c r="C215" s="57" t="str">
        <f>IF($A215="","",VLOOKUP($A215,'Annex 2 Designated EHV charges'!$A:$O,3,0))</f>
        <v/>
      </c>
      <c r="D215" s="57" t="str">
        <f>IF($A215="","",VLOOKUP($A215,'Annex 2 Designated EHV charges'!$A:$O,7,0))</f>
        <v/>
      </c>
      <c r="E215" s="58" t="str">
        <f>IFERROR(IF(VLOOKUP($A215,'Annex 2 Designated EHV charges'!$A:$P,9,FALSE)=0,"",VLOOKUP($A215,'Annex 2 Designated EHV charges'!$A:$P,9,FALSE)),"")</f>
        <v/>
      </c>
      <c r="F215" s="197" t="str">
        <f>IFERROR(IF(VLOOKUP($A215,'Annex 2 Designated EHV charges'!$A:$P,10,FALSE)=0,"",VLOOKUP($A215,'Annex 2 Designated EHV charges'!$A:$P,10,FALSE)),"")</f>
        <v/>
      </c>
      <c r="G215" s="59" t="str">
        <f>IFERROR(IF(VLOOKUP($A215,'Annex 2 Designated EHV charges'!$A:$P,11,FALSE)=0,"",VLOOKUP($A215,'Annex 2 Designated EHV charges'!$A:$P,11,FALSE)),"")</f>
        <v/>
      </c>
      <c r="H215" s="49" t="str">
        <f>IFERROR(IF(VLOOKUP($A215,'Annex 2 Designated EHV charges'!$A:$P,12,FALSE)=0,"",VLOOKUP($A215,'Annex 2 Designated EHV charges'!$A:$P,12,FALSE)),"")</f>
        <v/>
      </c>
    </row>
    <row r="216" spans="1:8" x14ac:dyDescent="0.2">
      <c r="A216" s="49" t="str">
        <f t="array" ref="A216">IFERROR(INDEX('Annex 2 Designated EHV charges'!$A$11:$A$58, MATCH(0, IF(ISBLANK('Annex 2 Designated EHV charges'!$A$11:$A$58),1, COUNTIF(A$4:$A215, 'Annex 2 Designated EHV charges'!$A$11:$A$58)), 0)),"")</f>
        <v/>
      </c>
      <c r="B216" s="49" t="str">
        <f>IF($A216="","",VLOOKUP($A216,'Annex 2 Designated EHV charges'!$A:$O,2,0))</f>
        <v/>
      </c>
      <c r="C216" s="57" t="str">
        <f>IF($A216="","",VLOOKUP($A216,'Annex 2 Designated EHV charges'!$A:$O,3,0))</f>
        <v/>
      </c>
      <c r="D216" s="57" t="str">
        <f>IF($A216="","",VLOOKUP($A216,'Annex 2 Designated EHV charges'!$A:$O,7,0))</f>
        <v/>
      </c>
      <c r="E216" s="58" t="str">
        <f>IFERROR(IF(VLOOKUP($A216,'Annex 2 Designated EHV charges'!$A:$P,9,FALSE)=0,"",VLOOKUP($A216,'Annex 2 Designated EHV charges'!$A:$P,9,FALSE)),"")</f>
        <v/>
      </c>
      <c r="F216" s="197" t="str">
        <f>IFERROR(IF(VLOOKUP($A216,'Annex 2 Designated EHV charges'!$A:$P,10,FALSE)=0,"",VLOOKUP($A216,'Annex 2 Designated EHV charges'!$A:$P,10,FALSE)),"")</f>
        <v/>
      </c>
      <c r="G216" s="59" t="str">
        <f>IFERROR(IF(VLOOKUP($A216,'Annex 2 Designated EHV charges'!$A:$P,11,FALSE)=0,"",VLOOKUP($A216,'Annex 2 Designated EHV charges'!$A:$P,11,FALSE)),"")</f>
        <v/>
      </c>
      <c r="H216" s="49" t="str">
        <f>IFERROR(IF(VLOOKUP($A216,'Annex 2 Designated EHV charges'!$A:$P,12,FALSE)=0,"",VLOOKUP($A216,'Annex 2 Designated EHV charges'!$A:$P,12,FALSE)),"")</f>
        <v/>
      </c>
    </row>
    <row r="217" spans="1:8" x14ac:dyDescent="0.2">
      <c r="A217" s="49" t="str">
        <f t="array" ref="A217">IFERROR(INDEX('Annex 2 Designated EHV charges'!$A$11:$A$58, MATCH(0, IF(ISBLANK('Annex 2 Designated EHV charges'!$A$11:$A$58),1, COUNTIF(A$4:$A216, 'Annex 2 Designated EHV charges'!$A$11:$A$58)), 0)),"")</f>
        <v/>
      </c>
      <c r="B217" s="49" t="str">
        <f>IF($A217="","",VLOOKUP($A217,'Annex 2 Designated EHV charges'!$A:$O,2,0))</f>
        <v/>
      </c>
      <c r="C217" s="57" t="str">
        <f>IF($A217="","",VLOOKUP($A217,'Annex 2 Designated EHV charges'!$A:$O,3,0))</f>
        <v/>
      </c>
      <c r="D217" s="57" t="str">
        <f>IF($A217="","",VLOOKUP($A217,'Annex 2 Designated EHV charges'!$A:$O,7,0))</f>
        <v/>
      </c>
      <c r="E217" s="58" t="str">
        <f>IFERROR(IF(VLOOKUP($A217,'Annex 2 Designated EHV charges'!$A:$P,9,FALSE)=0,"",VLOOKUP($A217,'Annex 2 Designated EHV charges'!$A:$P,9,FALSE)),"")</f>
        <v/>
      </c>
      <c r="F217" s="197" t="str">
        <f>IFERROR(IF(VLOOKUP($A217,'Annex 2 Designated EHV charges'!$A:$P,10,FALSE)=0,"",VLOOKUP($A217,'Annex 2 Designated EHV charges'!$A:$P,10,FALSE)),"")</f>
        <v/>
      </c>
      <c r="G217" s="59" t="str">
        <f>IFERROR(IF(VLOOKUP($A217,'Annex 2 Designated EHV charges'!$A:$P,11,FALSE)=0,"",VLOOKUP($A217,'Annex 2 Designated EHV charges'!$A:$P,11,FALSE)),"")</f>
        <v/>
      </c>
      <c r="H217" s="49" t="str">
        <f>IFERROR(IF(VLOOKUP($A217,'Annex 2 Designated EHV charges'!$A:$P,12,FALSE)=0,"",VLOOKUP($A217,'Annex 2 Designated EHV charges'!$A:$P,12,FALSE)),"")</f>
        <v/>
      </c>
    </row>
    <row r="218" spans="1:8" x14ac:dyDescent="0.2">
      <c r="A218" s="49" t="str">
        <f t="array" ref="A218">IFERROR(INDEX('Annex 2 Designated EHV charges'!$A$11:$A$58, MATCH(0, IF(ISBLANK('Annex 2 Designated EHV charges'!$A$11:$A$58),1, COUNTIF(A$4:$A217, 'Annex 2 Designated EHV charges'!$A$11:$A$58)), 0)),"")</f>
        <v/>
      </c>
      <c r="B218" s="49" t="str">
        <f>IF($A218="","",VLOOKUP($A218,'Annex 2 Designated EHV charges'!$A:$O,2,0))</f>
        <v/>
      </c>
      <c r="C218" s="57" t="str">
        <f>IF($A218="","",VLOOKUP($A218,'Annex 2 Designated EHV charges'!$A:$O,3,0))</f>
        <v/>
      </c>
      <c r="D218" s="57" t="str">
        <f>IF($A218="","",VLOOKUP($A218,'Annex 2 Designated EHV charges'!$A:$O,7,0))</f>
        <v/>
      </c>
      <c r="E218" s="58" t="str">
        <f>IFERROR(IF(VLOOKUP($A218,'Annex 2 Designated EHV charges'!$A:$P,9,FALSE)=0,"",VLOOKUP($A218,'Annex 2 Designated EHV charges'!$A:$P,9,FALSE)),"")</f>
        <v/>
      </c>
      <c r="F218" s="197" t="str">
        <f>IFERROR(IF(VLOOKUP($A218,'Annex 2 Designated EHV charges'!$A:$P,10,FALSE)=0,"",VLOOKUP($A218,'Annex 2 Designated EHV charges'!$A:$P,10,FALSE)),"")</f>
        <v/>
      </c>
      <c r="G218" s="59" t="str">
        <f>IFERROR(IF(VLOOKUP($A218,'Annex 2 Designated EHV charges'!$A:$P,11,FALSE)=0,"",VLOOKUP($A218,'Annex 2 Designated EHV charges'!$A:$P,11,FALSE)),"")</f>
        <v/>
      </c>
      <c r="H218" s="49" t="str">
        <f>IFERROR(IF(VLOOKUP($A218,'Annex 2 Designated EHV charges'!$A:$P,12,FALSE)=0,"",VLOOKUP($A218,'Annex 2 Designated EHV charges'!$A:$P,12,FALSE)),"")</f>
        <v/>
      </c>
    </row>
    <row r="219" spans="1:8" x14ac:dyDescent="0.2">
      <c r="A219" s="49" t="str">
        <f t="array" ref="A219">IFERROR(INDEX('Annex 2 Designated EHV charges'!$A$11:$A$58, MATCH(0, IF(ISBLANK('Annex 2 Designated EHV charges'!$A$11:$A$58),1, COUNTIF(A$4:$A218, 'Annex 2 Designated EHV charges'!$A$11:$A$58)), 0)),"")</f>
        <v/>
      </c>
      <c r="B219" s="49" t="str">
        <f>IF($A219="","",VLOOKUP($A219,'Annex 2 Designated EHV charges'!$A:$O,2,0))</f>
        <v/>
      </c>
      <c r="C219" s="57" t="str">
        <f>IF($A219="","",VLOOKUP($A219,'Annex 2 Designated EHV charges'!$A:$O,3,0))</f>
        <v/>
      </c>
      <c r="D219" s="57" t="str">
        <f>IF($A219="","",VLOOKUP($A219,'Annex 2 Designated EHV charges'!$A:$O,7,0))</f>
        <v/>
      </c>
      <c r="E219" s="58" t="str">
        <f>IFERROR(IF(VLOOKUP($A219,'Annex 2 Designated EHV charges'!$A:$P,9,FALSE)=0,"",VLOOKUP($A219,'Annex 2 Designated EHV charges'!$A:$P,9,FALSE)),"")</f>
        <v/>
      </c>
      <c r="F219" s="197" t="str">
        <f>IFERROR(IF(VLOOKUP($A219,'Annex 2 Designated EHV charges'!$A:$P,10,FALSE)=0,"",VLOOKUP($A219,'Annex 2 Designated EHV charges'!$A:$P,10,FALSE)),"")</f>
        <v/>
      </c>
      <c r="G219" s="59" t="str">
        <f>IFERROR(IF(VLOOKUP($A219,'Annex 2 Designated EHV charges'!$A:$P,11,FALSE)=0,"",VLOOKUP($A219,'Annex 2 Designated EHV charges'!$A:$P,11,FALSE)),"")</f>
        <v/>
      </c>
      <c r="H219" s="49" t="str">
        <f>IFERROR(IF(VLOOKUP($A219,'Annex 2 Designated EHV charges'!$A:$P,12,FALSE)=0,"",VLOOKUP($A219,'Annex 2 Designated EHV charges'!$A:$P,12,FALSE)),"")</f>
        <v/>
      </c>
    </row>
    <row r="220" spans="1:8" x14ac:dyDescent="0.2">
      <c r="A220" s="49" t="str">
        <f t="array" ref="A220">IFERROR(INDEX('Annex 2 Designated EHV charges'!$A$11:$A$58, MATCH(0, IF(ISBLANK('Annex 2 Designated EHV charges'!$A$11:$A$58),1, COUNTIF(A$4:$A219, 'Annex 2 Designated EHV charges'!$A$11:$A$58)), 0)),"")</f>
        <v/>
      </c>
      <c r="B220" s="49" t="str">
        <f>IF($A220="","",VLOOKUP($A220,'Annex 2 Designated EHV charges'!$A:$O,2,0))</f>
        <v/>
      </c>
      <c r="C220" s="57" t="str">
        <f>IF($A220="","",VLOOKUP($A220,'Annex 2 Designated EHV charges'!$A:$O,3,0))</f>
        <v/>
      </c>
      <c r="D220" s="57" t="str">
        <f>IF($A220="","",VLOOKUP($A220,'Annex 2 Designated EHV charges'!$A:$O,7,0))</f>
        <v/>
      </c>
      <c r="E220" s="58" t="str">
        <f>IFERROR(IF(VLOOKUP($A220,'Annex 2 Designated EHV charges'!$A:$P,9,FALSE)=0,"",VLOOKUP($A220,'Annex 2 Designated EHV charges'!$A:$P,9,FALSE)),"")</f>
        <v/>
      </c>
      <c r="F220" s="197" t="str">
        <f>IFERROR(IF(VLOOKUP($A220,'Annex 2 Designated EHV charges'!$A:$P,10,FALSE)=0,"",VLOOKUP($A220,'Annex 2 Designated EHV charges'!$A:$P,10,FALSE)),"")</f>
        <v/>
      </c>
      <c r="G220" s="59" t="str">
        <f>IFERROR(IF(VLOOKUP($A220,'Annex 2 Designated EHV charges'!$A:$P,11,FALSE)=0,"",VLOOKUP($A220,'Annex 2 Designated EHV charges'!$A:$P,11,FALSE)),"")</f>
        <v/>
      </c>
      <c r="H220" s="49" t="str">
        <f>IFERROR(IF(VLOOKUP($A220,'Annex 2 Designated EHV charges'!$A:$P,12,FALSE)=0,"",VLOOKUP($A220,'Annex 2 Designated EHV charges'!$A:$P,12,FALSE)),"")</f>
        <v/>
      </c>
    </row>
    <row r="221" spans="1:8" x14ac:dyDescent="0.2">
      <c r="A221" s="49" t="str">
        <f t="array" ref="A221">IFERROR(INDEX('Annex 2 Designated EHV charges'!$A$11:$A$58, MATCH(0, IF(ISBLANK('Annex 2 Designated EHV charges'!$A$11:$A$58),1, COUNTIF(A$4:$A220, 'Annex 2 Designated EHV charges'!$A$11:$A$58)), 0)),"")</f>
        <v/>
      </c>
      <c r="B221" s="49" t="str">
        <f>IF($A221="","",VLOOKUP($A221,'Annex 2 Designated EHV charges'!$A:$O,2,0))</f>
        <v/>
      </c>
      <c r="C221" s="57" t="str">
        <f>IF($A221="","",VLOOKUP($A221,'Annex 2 Designated EHV charges'!$A:$O,3,0))</f>
        <v/>
      </c>
      <c r="D221" s="57" t="str">
        <f>IF($A221="","",VLOOKUP($A221,'Annex 2 Designated EHV charges'!$A:$O,7,0))</f>
        <v/>
      </c>
      <c r="E221" s="58" t="str">
        <f>IFERROR(IF(VLOOKUP($A221,'Annex 2 Designated EHV charges'!$A:$P,9,FALSE)=0,"",VLOOKUP($A221,'Annex 2 Designated EHV charges'!$A:$P,9,FALSE)),"")</f>
        <v/>
      </c>
      <c r="F221" s="197" t="str">
        <f>IFERROR(IF(VLOOKUP($A221,'Annex 2 Designated EHV charges'!$A:$P,10,FALSE)=0,"",VLOOKUP($A221,'Annex 2 Designated EHV charges'!$A:$P,10,FALSE)),"")</f>
        <v/>
      </c>
      <c r="G221" s="59" t="str">
        <f>IFERROR(IF(VLOOKUP($A221,'Annex 2 Designated EHV charges'!$A:$P,11,FALSE)=0,"",VLOOKUP($A221,'Annex 2 Designated EHV charges'!$A:$P,11,FALSE)),"")</f>
        <v/>
      </c>
      <c r="H221" s="49" t="str">
        <f>IFERROR(IF(VLOOKUP($A221,'Annex 2 Designated EHV charges'!$A:$P,12,FALSE)=0,"",VLOOKUP($A221,'Annex 2 Designated EHV charges'!$A:$P,12,FALSE)),"")</f>
        <v/>
      </c>
    </row>
    <row r="222" spans="1:8" x14ac:dyDescent="0.2">
      <c r="A222" s="49" t="str">
        <f t="array" ref="A222">IFERROR(INDEX('Annex 2 Designated EHV charges'!$A$11:$A$58, MATCH(0, IF(ISBLANK('Annex 2 Designated EHV charges'!$A$11:$A$58),1, COUNTIF(A$4:$A221, 'Annex 2 Designated EHV charges'!$A$11:$A$58)), 0)),"")</f>
        <v/>
      </c>
      <c r="B222" s="49" t="str">
        <f>IF($A222="","",VLOOKUP($A222,'Annex 2 Designated EHV charges'!$A:$O,2,0))</f>
        <v/>
      </c>
      <c r="C222" s="57" t="str">
        <f>IF($A222="","",VLOOKUP($A222,'Annex 2 Designated EHV charges'!$A:$O,3,0))</f>
        <v/>
      </c>
      <c r="D222" s="57" t="str">
        <f>IF($A222="","",VLOOKUP($A222,'Annex 2 Designated EHV charges'!$A:$O,7,0))</f>
        <v/>
      </c>
      <c r="E222" s="58" t="str">
        <f>IFERROR(IF(VLOOKUP($A222,'Annex 2 Designated EHV charges'!$A:$P,9,FALSE)=0,"",VLOOKUP($A222,'Annex 2 Designated EHV charges'!$A:$P,9,FALSE)),"")</f>
        <v/>
      </c>
      <c r="F222" s="197" t="str">
        <f>IFERROR(IF(VLOOKUP($A222,'Annex 2 Designated EHV charges'!$A:$P,10,FALSE)=0,"",VLOOKUP($A222,'Annex 2 Designated EHV charges'!$A:$P,10,FALSE)),"")</f>
        <v/>
      </c>
      <c r="G222" s="59" t="str">
        <f>IFERROR(IF(VLOOKUP($A222,'Annex 2 Designated EHV charges'!$A:$P,11,FALSE)=0,"",VLOOKUP($A222,'Annex 2 Designated EHV charges'!$A:$P,11,FALSE)),"")</f>
        <v/>
      </c>
      <c r="H222" s="49" t="str">
        <f>IFERROR(IF(VLOOKUP($A222,'Annex 2 Designated EHV charges'!$A:$P,12,FALSE)=0,"",VLOOKUP($A222,'Annex 2 Designated EHV charges'!$A:$P,12,FALSE)),"")</f>
        <v/>
      </c>
    </row>
    <row r="223" spans="1:8" x14ac:dyDescent="0.2">
      <c r="A223" s="49" t="str">
        <f t="array" ref="A223">IFERROR(INDEX('Annex 2 Designated EHV charges'!$A$11:$A$58, MATCH(0, IF(ISBLANK('Annex 2 Designated EHV charges'!$A$11:$A$58),1, COUNTIF(A$4:$A222, 'Annex 2 Designated EHV charges'!$A$11:$A$58)), 0)),"")</f>
        <v/>
      </c>
      <c r="B223" s="49" t="str">
        <f>IF($A223="","",VLOOKUP($A223,'Annex 2 Designated EHV charges'!$A:$O,2,0))</f>
        <v/>
      </c>
      <c r="C223" s="57" t="str">
        <f>IF($A223="","",VLOOKUP($A223,'Annex 2 Designated EHV charges'!$A:$O,3,0))</f>
        <v/>
      </c>
      <c r="D223" s="57" t="str">
        <f>IF($A223="","",VLOOKUP($A223,'Annex 2 Designated EHV charges'!$A:$O,7,0))</f>
        <v/>
      </c>
      <c r="E223" s="58" t="str">
        <f>IFERROR(IF(VLOOKUP($A223,'Annex 2 Designated EHV charges'!$A:$P,9,FALSE)=0,"",VLOOKUP($A223,'Annex 2 Designated EHV charges'!$A:$P,9,FALSE)),"")</f>
        <v/>
      </c>
      <c r="F223" s="197" t="str">
        <f>IFERROR(IF(VLOOKUP($A223,'Annex 2 Designated EHV charges'!$A:$P,10,FALSE)=0,"",VLOOKUP($A223,'Annex 2 Designated EHV charges'!$A:$P,10,FALSE)),"")</f>
        <v/>
      </c>
      <c r="G223" s="59" t="str">
        <f>IFERROR(IF(VLOOKUP($A223,'Annex 2 Designated EHV charges'!$A:$P,11,FALSE)=0,"",VLOOKUP($A223,'Annex 2 Designated EHV charges'!$A:$P,11,FALSE)),"")</f>
        <v/>
      </c>
      <c r="H223" s="49" t="str">
        <f>IFERROR(IF(VLOOKUP($A223,'Annex 2 Designated EHV charges'!$A:$P,12,FALSE)=0,"",VLOOKUP($A223,'Annex 2 Designated EHV charges'!$A:$P,12,FALSE)),"")</f>
        <v/>
      </c>
    </row>
    <row r="224" spans="1:8" x14ac:dyDescent="0.2">
      <c r="A224" s="49" t="str">
        <f t="array" ref="A224">IFERROR(INDEX('Annex 2 Designated EHV charges'!$A$11:$A$58, MATCH(0, IF(ISBLANK('Annex 2 Designated EHV charges'!$A$11:$A$58),1, COUNTIF(A$4:$A223, 'Annex 2 Designated EHV charges'!$A$11:$A$58)), 0)),"")</f>
        <v/>
      </c>
      <c r="B224" s="49" t="str">
        <f>IF($A224="","",VLOOKUP($A224,'Annex 2 Designated EHV charges'!$A:$O,2,0))</f>
        <v/>
      </c>
      <c r="C224" s="57" t="str">
        <f>IF($A224="","",VLOOKUP($A224,'Annex 2 Designated EHV charges'!$A:$O,3,0))</f>
        <v/>
      </c>
      <c r="D224" s="57" t="str">
        <f>IF($A224="","",VLOOKUP($A224,'Annex 2 Designated EHV charges'!$A:$O,7,0))</f>
        <v/>
      </c>
      <c r="E224" s="58" t="str">
        <f>IFERROR(IF(VLOOKUP($A224,'Annex 2 Designated EHV charges'!$A:$P,9,FALSE)=0,"",VLOOKUP($A224,'Annex 2 Designated EHV charges'!$A:$P,9,FALSE)),"")</f>
        <v/>
      </c>
      <c r="F224" s="197" t="str">
        <f>IFERROR(IF(VLOOKUP($A224,'Annex 2 Designated EHV charges'!$A:$P,10,FALSE)=0,"",VLOOKUP($A224,'Annex 2 Designated EHV charges'!$A:$P,10,FALSE)),"")</f>
        <v/>
      </c>
      <c r="G224" s="59" t="str">
        <f>IFERROR(IF(VLOOKUP($A224,'Annex 2 Designated EHV charges'!$A:$P,11,FALSE)=0,"",VLOOKUP($A224,'Annex 2 Designated EHV charges'!$A:$P,11,FALSE)),"")</f>
        <v/>
      </c>
      <c r="H224" s="49" t="str">
        <f>IFERROR(IF(VLOOKUP($A224,'Annex 2 Designated EHV charges'!$A:$P,12,FALSE)=0,"",VLOOKUP($A224,'Annex 2 Designated EHV charges'!$A:$P,12,FALSE)),"")</f>
        <v/>
      </c>
    </row>
    <row r="225" spans="1:8" x14ac:dyDescent="0.2">
      <c r="A225" s="49" t="str">
        <f t="array" ref="A225">IFERROR(INDEX('Annex 2 Designated EHV charges'!$A$11:$A$58, MATCH(0, IF(ISBLANK('Annex 2 Designated EHV charges'!$A$11:$A$58),1, COUNTIF(A$4:$A224, 'Annex 2 Designated EHV charges'!$A$11:$A$58)), 0)),"")</f>
        <v/>
      </c>
      <c r="B225" s="49" t="str">
        <f>IF($A225="","",VLOOKUP($A225,'Annex 2 Designated EHV charges'!$A:$O,2,0))</f>
        <v/>
      </c>
      <c r="C225" s="57" t="str">
        <f>IF($A225="","",VLOOKUP($A225,'Annex 2 Designated EHV charges'!$A:$O,3,0))</f>
        <v/>
      </c>
      <c r="D225" s="57" t="str">
        <f>IF($A225="","",VLOOKUP($A225,'Annex 2 Designated EHV charges'!$A:$O,7,0))</f>
        <v/>
      </c>
      <c r="E225" s="58" t="str">
        <f>IFERROR(IF(VLOOKUP($A225,'Annex 2 Designated EHV charges'!$A:$P,9,FALSE)=0,"",VLOOKUP($A225,'Annex 2 Designated EHV charges'!$A:$P,9,FALSE)),"")</f>
        <v/>
      </c>
      <c r="F225" s="197" t="str">
        <f>IFERROR(IF(VLOOKUP($A225,'Annex 2 Designated EHV charges'!$A:$P,10,FALSE)=0,"",VLOOKUP($A225,'Annex 2 Designated EHV charges'!$A:$P,10,FALSE)),"")</f>
        <v/>
      </c>
      <c r="G225" s="59" t="str">
        <f>IFERROR(IF(VLOOKUP($A225,'Annex 2 Designated EHV charges'!$A:$P,11,FALSE)=0,"",VLOOKUP($A225,'Annex 2 Designated EHV charges'!$A:$P,11,FALSE)),"")</f>
        <v/>
      </c>
      <c r="H225" s="49" t="str">
        <f>IFERROR(IF(VLOOKUP($A225,'Annex 2 Designated EHV charges'!$A:$P,12,FALSE)=0,"",VLOOKUP($A225,'Annex 2 Designated EHV charges'!$A:$P,12,FALSE)),"")</f>
        <v/>
      </c>
    </row>
    <row r="226" spans="1:8" x14ac:dyDescent="0.2">
      <c r="A226" s="49" t="str">
        <f t="array" ref="A226">IFERROR(INDEX('Annex 2 Designated EHV charges'!$A$11:$A$58, MATCH(0, IF(ISBLANK('Annex 2 Designated EHV charges'!$A$11:$A$58),1, COUNTIF(A$4:$A225, 'Annex 2 Designated EHV charges'!$A$11:$A$58)), 0)),"")</f>
        <v/>
      </c>
      <c r="B226" s="49" t="str">
        <f>IF($A226="","",VLOOKUP($A226,'Annex 2 Designated EHV charges'!$A:$O,2,0))</f>
        <v/>
      </c>
      <c r="C226" s="57" t="str">
        <f>IF($A226="","",VLOOKUP($A226,'Annex 2 Designated EHV charges'!$A:$O,3,0))</f>
        <v/>
      </c>
      <c r="D226" s="57" t="str">
        <f>IF($A226="","",VLOOKUP($A226,'Annex 2 Designated EHV charges'!$A:$O,7,0))</f>
        <v/>
      </c>
      <c r="E226" s="58" t="str">
        <f>IFERROR(IF(VLOOKUP($A226,'Annex 2 Designated EHV charges'!$A:$P,9,FALSE)=0,"",VLOOKUP($A226,'Annex 2 Designated EHV charges'!$A:$P,9,FALSE)),"")</f>
        <v/>
      </c>
      <c r="F226" s="197" t="str">
        <f>IFERROR(IF(VLOOKUP($A226,'Annex 2 Designated EHV charges'!$A:$P,10,FALSE)=0,"",VLOOKUP($A226,'Annex 2 Designated EHV charges'!$A:$P,10,FALSE)),"")</f>
        <v/>
      </c>
      <c r="G226" s="59" t="str">
        <f>IFERROR(IF(VLOOKUP($A226,'Annex 2 Designated EHV charges'!$A:$P,11,FALSE)=0,"",VLOOKUP($A226,'Annex 2 Designated EHV charges'!$A:$P,11,FALSE)),"")</f>
        <v/>
      </c>
      <c r="H226" s="49" t="str">
        <f>IFERROR(IF(VLOOKUP($A226,'Annex 2 Designated EHV charges'!$A:$P,12,FALSE)=0,"",VLOOKUP($A226,'Annex 2 Designated EHV charges'!$A:$P,12,FALSE)),"")</f>
        <v/>
      </c>
    </row>
    <row r="227" spans="1:8" x14ac:dyDescent="0.2">
      <c r="A227" s="49" t="str">
        <f t="array" ref="A227">IFERROR(INDEX('Annex 2 Designated EHV charges'!$A$11:$A$58, MATCH(0, IF(ISBLANK('Annex 2 Designated EHV charges'!$A$11:$A$58),1, COUNTIF(A$4:$A226, 'Annex 2 Designated EHV charges'!$A$11:$A$58)), 0)),"")</f>
        <v/>
      </c>
      <c r="B227" s="49" t="str">
        <f>IF($A227="","",VLOOKUP($A227,'Annex 2 Designated EHV charges'!$A:$O,2,0))</f>
        <v/>
      </c>
      <c r="C227" s="57" t="str">
        <f>IF($A227="","",VLOOKUP($A227,'Annex 2 Designated EHV charges'!$A:$O,3,0))</f>
        <v/>
      </c>
      <c r="D227" s="57" t="str">
        <f>IF($A227="","",VLOOKUP($A227,'Annex 2 Designated EHV charges'!$A:$O,7,0))</f>
        <v/>
      </c>
      <c r="E227" s="58" t="str">
        <f>IFERROR(IF(VLOOKUP($A227,'Annex 2 Designated EHV charges'!$A:$P,9,FALSE)=0,"",VLOOKUP($A227,'Annex 2 Designated EHV charges'!$A:$P,9,FALSE)),"")</f>
        <v/>
      </c>
      <c r="F227" s="197" t="str">
        <f>IFERROR(IF(VLOOKUP($A227,'Annex 2 Designated EHV charges'!$A:$P,10,FALSE)=0,"",VLOOKUP($A227,'Annex 2 Designated EHV charges'!$A:$P,10,FALSE)),"")</f>
        <v/>
      </c>
      <c r="G227" s="59" t="str">
        <f>IFERROR(IF(VLOOKUP($A227,'Annex 2 Designated EHV charges'!$A:$P,11,FALSE)=0,"",VLOOKUP($A227,'Annex 2 Designated EHV charges'!$A:$P,11,FALSE)),"")</f>
        <v/>
      </c>
      <c r="H227" s="49" t="str">
        <f>IFERROR(IF(VLOOKUP($A227,'Annex 2 Designated EHV charges'!$A:$P,12,FALSE)=0,"",VLOOKUP($A227,'Annex 2 Designated EHV charges'!$A:$P,12,FALSE)),"")</f>
        <v/>
      </c>
    </row>
    <row r="228" spans="1:8" x14ac:dyDescent="0.2">
      <c r="A228" s="49" t="str">
        <f t="array" ref="A228">IFERROR(INDEX('Annex 2 Designated EHV charges'!$A$11:$A$58, MATCH(0, IF(ISBLANK('Annex 2 Designated EHV charges'!$A$11:$A$58),1, COUNTIF(A$4:$A227, 'Annex 2 Designated EHV charges'!$A$11:$A$58)), 0)),"")</f>
        <v/>
      </c>
      <c r="B228" s="49" t="str">
        <f>IF($A228="","",VLOOKUP($A228,'Annex 2 Designated EHV charges'!$A:$O,2,0))</f>
        <v/>
      </c>
      <c r="C228" s="57" t="str">
        <f>IF($A228="","",VLOOKUP($A228,'Annex 2 Designated EHV charges'!$A:$O,3,0))</f>
        <v/>
      </c>
      <c r="D228" s="57" t="str">
        <f>IF($A228="","",VLOOKUP($A228,'Annex 2 Designated EHV charges'!$A:$O,7,0))</f>
        <v/>
      </c>
      <c r="E228" s="58" t="str">
        <f>IFERROR(IF(VLOOKUP($A228,'Annex 2 Designated EHV charges'!$A:$P,9,FALSE)=0,"",VLOOKUP($A228,'Annex 2 Designated EHV charges'!$A:$P,9,FALSE)),"")</f>
        <v/>
      </c>
      <c r="F228" s="197" t="str">
        <f>IFERROR(IF(VLOOKUP($A228,'Annex 2 Designated EHV charges'!$A:$P,10,FALSE)=0,"",VLOOKUP($A228,'Annex 2 Designated EHV charges'!$A:$P,10,FALSE)),"")</f>
        <v/>
      </c>
      <c r="G228" s="59" t="str">
        <f>IFERROR(IF(VLOOKUP($A228,'Annex 2 Designated EHV charges'!$A:$P,11,FALSE)=0,"",VLOOKUP($A228,'Annex 2 Designated EHV charges'!$A:$P,11,FALSE)),"")</f>
        <v/>
      </c>
      <c r="H228" s="49" t="str">
        <f>IFERROR(IF(VLOOKUP($A228,'Annex 2 Designated EHV charges'!$A:$P,12,FALSE)=0,"",VLOOKUP($A228,'Annex 2 Designated EHV charges'!$A:$P,12,FALSE)),"")</f>
        <v/>
      </c>
    </row>
    <row r="229" spans="1:8" x14ac:dyDescent="0.2">
      <c r="A229" s="49" t="str">
        <f t="array" ref="A229">IFERROR(INDEX('Annex 2 Designated EHV charges'!$A$11:$A$58, MATCH(0, IF(ISBLANK('Annex 2 Designated EHV charges'!$A$11:$A$58),1, COUNTIF(A$4:$A228, 'Annex 2 Designated EHV charges'!$A$11:$A$58)), 0)),"")</f>
        <v/>
      </c>
      <c r="B229" s="49" t="str">
        <f>IF($A229="","",VLOOKUP($A229,'Annex 2 Designated EHV charges'!$A:$O,2,0))</f>
        <v/>
      </c>
      <c r="C229" s="57" t="str">
        <f>IF($A229="","",VLOOKUP($A229,'Annex 2 Designated EHV charges'!$A:$O,3,0))</f>
        <v/>
      </c>
      <c r="D229" s="57" t="str">
        <f>IF($A229="","",VLOOKUP($A229,'Annex 2 Designated EHV charges'!$A:$O,7,0))</f>
        <v/>
      </c>
      <c r="E229" s="58" t="str">
        <f>IFERROR(IF(VLOOKUP($A229,'Annex 2 Designated EHV charges'!$A:$P,9,FALSE)=0,"",VLOOKUP($A229,'Annex 2 Designated EHV charges'!$A:$P,9,FALSE)),"")</f>
        <v/>
      </c>
      <c r="F229" s="197" t="str">
        <f>IFERROR(IF(VLOOKUP($A229,'Annex 2 Designated EHV charges'!$A:$P,10,FALSE)=0,"",VLOOKUP($A229,'Annex 2 Designated EHV charges'!$A:$P,10,FALSE)),"")</f>
        <v/>
      </c>
      <c r="G229" s="59" t="str">
        <f>IFERROR(IF(VLOOKUP($A229,'Annex 2 Designated EHV charges'!$A:$P,11,FALSE)=0,"",VLOOKUP($A229,'Annex 2 Designated EHV charges'!$A:$P,11,FALSE)),"")</f>
        <v/>
      </c>
      <c r="H229" s="49" t="str">
        <f>IFERROR(IF(VLOOKUP($A229,'Annex 2 Designated EHV charges'!$A:$P,12,FALSE)=0,"",VLOOKUP($A229,'Annex 2 Designated EHV charges'!$A:$P,12,FALSE)),"")</f>
        <v/>
      </c>
    </row>
    <row r="230" spans="1:8" x14ac:dyDescent="0.2">
      <c r="A230" s="49" t="str">
        <f t="array" ref="A230">IFERROR(INDEX('Annex 2 Designated EHV charges'!$A$11:$A$58, MATCH(0, IF(ISBLANK('Annex 2 Designated EHV charges'!$A$11:$A$58),1, COUNTIF(A$4:$A229, 'Annex 2 Designated EHV charges'!$A$11:$A$58)), 0)),"")</f>
        <v/>
      </c>
      <c r="B230" s="49" t="str">
        <f>IF($A230="","",VLOOKUP($A230,'Annex 2 Designated EHV charges'!$A:$O,2,0))</f>
        <v/>
      </c>
      <c r="C230" s="57" t="str">
        <f>IF($A230="","",VLOOKUP($A230,'Annex 2 Designated EHV charges'!$A:$O,3,0))</f>
        <v/>
      </c>
      <c r="D230" s="57" t="str">
        <f>IF($A230="","",VLOOKUP($A230,'Annex 2 Designated EHV charges'!$A:$O,7,0))</f>
        <v/>
      </c>
      <c r="E230" s="58" t="str">
        <f>IFERROR(IF(VLOOKUP($A230,'Annex 2 Designated EHV charges'!$A:$P,9,FALSE)=0,"",VLOOKUP($A230,'Annex 2 Designated EHV charges'!$A:$P,9,FALSE)),"")</f>
        <v/>
      </c>
      <c r="F230" s="197" t="str">
        <f>IFERROR(IF(VLOOKUP($A230,'Annex 2 Designated EHV charges'!$A:$P,10,FALSE)=0,"",VLOOKUP($A230,'Annex 2 Designated EHV charges'!$A:$P,10,FALSE)),"")</f>
        <v/>
      </c>
      <c r="G230" s="59" t="str">
        <f>IFERROR(IF(VLOOKUP($A230,'Annex 2 Designated EHV charges'!$A:$P,11,FALSE)=0,"",VLOOKUP($A230,'Annex 2 Designated EHV charges'!$A:$P,11,FALSE)),"")</f>
        <v/>
      </c>
      <c r="H230" s="49" t="str">
        <f>IFERROR(IF(VLOOKUP($A230,'Annex 2 Designated EHV charges'!$A:$P,12,FALSE)=0,"",VLOOKUP($A230,'Annex 2 Designated EHV charges'!$A:$P,12,FALSE)),"")</f>
        <v/>
      </c>
    </row>
    <row r="231" spans="1:8" x14ac:dyDescent="0.2">
      <c r="A231" s="49" t="str">
        <f t="array" ref="A231">IFERROR(INDEX('Annex 2 Designated EHV charges'!$A$11:$A$58, MATCH(0, IF(ISBLANK('Annex 2 Designated EHV charges'!$A$11:$A$58),1, COUNTIF(A$4:$A230, 'Annex 2 Designated EHV charges'!$A$11:$A$58)), 0)),"")</f>
        <v/>
      </c>
      <c r="B231" s="49" t="str">
        <f>IF($A231="","",VLOOKUP($A231,'Annex 2 Designated EHV charges'!$A:$O,2,0))</f>
        <v/>
      </c>
      <c r="C231" s="57" t="str">
        <f>IF($A231="","",VLOOKUP($A231,'Annex 2 Designated EHV charges'!$A:$O,3,0))</f>
        <v/>
      </c>
      <c r="D231" s="57" t="str">
        <f>IF($A231="","",VLOOKUP($A231,'Annex 2 Designated EHV charges'!$A:$O,7,0))</f>
        <v/>
      </c>
      <c r="E231" s="58" t="str">
        <f>IFERROR(IF(VLOOKUP($A231,'Annex 2 Designated EHV charges'!$A:$P,9,FALSE)=0,"",VLOOKUP($A231,'Annex 2 Designated EHV charges'!$A:$P,9,FALSE)),"")</f>
        <v/>
      </c>
      <c r="F231" s="197" t="str">
        <f>IFERROR(IF(VLOOKUP($A231,'Annex 2 Designated EHV charges'!$A:$P,10,FALSE)=0,"",VLOOKUP($A231,'Annex 2 Designated EHV charges'!$A:$P,10,FALSE)),"")</f>
        <v/>
      </c>
      <c r="G231" s="59" t="str">
        <f>IFERROR(IF(VLOOKUP($A231,'Annex 2 Designated EHV charges'!$A:$P,11,FALSE)=0,"",VLOOKUP($A231,'Annex 2 Designated EHV charges'!$A:$P,11,FALSE)),"")</f>
        <v/>
      </c>
      <c r="H231" s="49" t="str">
        <f>IFERROR(IF(VLOOKUP($A231,'Annex 2 Designated EHV charges'!$A:$P,12,FALSE)=0,"",VLOOKUP($A231,'Annex 2 Designated EHV charges'!$A:$P,12,FALSE)),"")</f>
        <v/>
      </c>
    </row>
    <row r="232" spans="1:8" x14ac:dyDescent="0.2">
      <c r="A232" s="49" t="str">
        <f t="array" ref="A232">IFERROR(INDEX('Annex 2 Designated EHV charges'!$A$11:$A$58, MATCH(0, IF(ISBLANK('Annex 2 Designated EHV charges'!$A$11:$A$58),1, COUNTIF(A$4:$A231, 'Annex 2 Designated EHV charges'!$A$11:$A$58)), 0)),"")</f>
        <v/>
      </c>
      <c r="B232" s="49" t="str">
        <f>IF($A232="","",VLOOKUP($A232,'Annex 2 Designated EHV charges'!$A:$O,2,0))</f>
        <v/>
      </c>
      <c r="C232" s="57" t="str">
        <f>IF($A232="","",VLOOKUP($A232,'Annex 2 Designated EHV charges'!$A:$O,3,0))</f>
        <v/>
      </c>
      <c r="D232" s="57" t="str">
        <f>IF($A232="","",VLOOKUP($A232,'Annex 2 Designated EHV charges'!$A:$O,7,0))</f>
        <v/>
      </c>
      <c r="E232" s="58" t="str">
        <f>IFERROR(IF(VLOOKUP($A232,'Annex 2 Designated EHV charges'!$A:$P,9,FALSE)=0,"",VLOOKUP($A232,'Annex 2 Designated EHV charges'!$A:$P,9,FALSE)),"")</f>
        <v/>
      </c>
      <c r="F232" s="197" t="str">
        <f>IFERROR(IF(VLOOKUP($A232,'Annex 2 Designated EHV charges'!$A:$P,10,FALSE)=0,"",VLOOKUP($A232,'Annex 2 Designated EHV charges'!$A:$P,10,FALSE)),"")</f>
        <v/>
      </c>
      <c r="G232" s="59" t="str">
        <f>IFERROR(IF(VLOOKUP($A232,'Annex 2 Designated EHV charges'!$A:$P,11,FALSE)=0,"",VLOOKUP($A232,'Annex 2 Designated EHV charges'!$A:$P,11,FALSE)),"")</f>
        <v/>
      </c>
      <c r="H232" s="49" t="str">
        <f>IFERROR(IF(VLOOKUP($A232,'Annex 2 Designated EHV charges'!$A:$P,12,FALSE)=0,"",VLOOKUP($A232,'Annex 2 Designated EHV charges'!$A:$P,12,FALSE)),"")</f>
        <v/>
      </c>
    </row>
    <row r="233" spans="1:8" x14ac:dyDescent="0.2">
      <c r="A233" s="49" t="str">
        <f t="array" ref="A233">IFERROR(INDEX('Annex 2 Designated EHV charges'!$A$11:$A$58, MATCH(0, IF(ISBLANK('Annex 2 Designated EHV charges'!$A$11:$A$58),1, COUNTIF(A$4:$A232, 'Annex 2 Designated EHV charges'!$A$11:$A$58)), 0)),"")</f>
        <v/>
      </c>
      <c r="B233" s="49" t="str">
        <f>IF($A233="","",VLOOKUP($A233,'Annex 2 Designated EHV charges'!$A:$O,2,0))</f>
        <v/>
      </c>
      <c r="C233" s="57" t="str">
        <f>IF($A233="","",VLOOKUP($A233,'Annex 2 Designated EHV charges'!$A:$O,3,0))</f>
        <v/>
      </c>
      <c r="D233" s="57" t="str">
        <f>IF($A233="","",VLOOKUP($A233,'Annex 2 Designated EHV charges'!$A:$O,7,0))</f>
        <v/>
      </c>
      <c r="E233" s="58" t="str">
        <f>IFERROR(IF(VLOOKUP($A233,'Annex 2 Designated EHV charges'!$A:$P,9,FALSE)=0,"",VLOOKUP($A233,'Annex 2 Designated EHV charges'!$A:$P,9,FALSE)),"")</f>
        <v/>
      </c>
      <c r="F233" s="197" t="str">
        <f>IFERROR(IF(VLOOKUP($A233,'Annex 2 Designated EHV charges'!$A:$P,10,FALSE)=0,"",VLOOKUP($A233,'Annex 2 Designated EHV charges'!$A:$P,10,FALSE)),"")</f>
        <v/>
      </c>
      <c r="G233" s="59" t="str">
        <f>IFERROR(IF(VLOOKUP($A233,'Annex 2 Designated EHV charges'!$A:$P,11,FALSE)=0,"",VLOOKUP($A233,'Annex 2 Designated EHV charges'!$A:$P,11,FALSE)),"")</f>
        <v/>
      </c>
      <c r="H233" s="49" t="str">
        <f>IFERROR(IF(VLOOKUP($A233,'Annex 2 Designated EHV charges'!$A:$P,12,FALSE)=0,"",VLOOKUP($A233,'Annex 2 Designated EHV charges'!$A:$P,12,FALSE)),"")</f>
        <v/>
      </c>
    </row>
    <row r="234" spans="1:8" x14ac:dyDescent="0.2">
      <c r="A234" s="49" t="str">
        <f t="array" ref="A234">IFERROR(INDEX('Annex 2 Designated EHV charges'!$A$11:$A$58, MATCH(0, IF(ISBLANK('Annex 2 Designated EHV charges'!$A$11:$A$58),1, COUNTIF(A$4:$A233, 'Annex 2 Designated EHV charges'!$A$11:$A$58)), 0)),"")</f>
        <v/>
      </c>
      <c r="B234" s="49" t="str">
        <f>IF($A234="","",VLOOKUP($A234,'Annex 2 Designated EHV charges'!$A:$O,2,0))</f>
        <v/>
      </c>
      <c r="C234" s="57" t="str">
        <f>IF($A234="","",VLOOKUP($A234,'Annex 2 Designated EHV charges'!$A:$O,3,0))</f>
        <v/>
      </c>
      <c r="D234" s="57" t="str">
        <f>IF($A234="","",VLOOKUP($A234,'Annex 2 Designated EHV charges'!$A:$O,7,0))</f>
        <v/>
      </c>
      <c r="E234" s="58" t="str">
        <f>IFERROR(IF(VLOOKUP($A234,'Annex 2 Designated EHV charges'!$A:$P,9,FALSE)=0,"",VLOOKUP($A234,'Annex 2 Designated EHV charges'!$A:$P,9,FALSE)),"")</f>
        <v/>
      </c>
      <c r="F234" s="197" t="str">
        <f>IFERROR(IF(VLOOKUP($A234,'Annex 2 Designated EHV charges'!$A:$P,10,FALSE)=0,"",VLOOKUP($A234,'Annex 2 Designated EHV charges'!$A:$P,10,FALSE)),"")</f>
        <v/>
      </c>
      <c r="G234" s="59" t="str">
        <f>IFERROR(IF(VLOOKUP($A234,'Annex 2 Designated EHV charges'!$A:$P,11,FALSE)=0,"",VLOOKUP($A234,'Annex 2 Designated EHV charges'!$A:$P,11,FALSE)),"")</f>
        <v/>
      </c>
      <c r="H234" s="49" t="str">
        <f>IFERROR(IF(VLOOKUP($A234,'Annex 2 Designated EHV charges'!$A:$P,12,FALSE)=0,"",VLOOKUP($A234,'Annex 2 Designated EHV charges'!$A:$P,12,FALSE)),"")</f>
        <v/>
      </c>
    </row>
    <row r="235" spans="1:8" x14ac:dyDescent="0.2">
      <c r="A235" s="49" t="str">
        <f t="array" ref="A235">IFERROR(INDEX('Annex 2 Designated EHV charges'!$A$11:$A$58, MATCH(0, IF(ISBLANK('Annex 2 Designated EHV charges'!$A$11:$A$58),1, COUNTIF(A$4:$A234, 'Annex 2 Designated EHV charges'!$A$11:$A$58)), 0)),"")</f>
        <v/>
      </c>
      <c r="B235" s="49" t="str">
        <f>IF($A235="","",VLOOKUP($A235,'Annex 2 Designated EHV charges'!$A:$O,2,0))</f>
        <v/>
      </c>
      <c r="C235" s="57" t="str">
        <f>IF($A235="","",VLOOKUP($A235,'Annex 2 Designated EHV charges'!$A:$O,3,0))</f>
        <v/>
      </c>
      <c r="D235" s="57" t="str">
        <f>IF($A235="","",VLOOKUP($A235,'Annex 2 Designated EHV charges'!$A:$O,7,0))</f>
        <v/>
      </c>
      <c r="E235" s="58" t="str">
        <f>IFERROR(IF(VLOOKUP($A235,'Annex 2 Designated EHV charges'!$A:$P,9,FALSE)=0,"",VLOOKUP($A235,'Annex 2 Designated EHV charges'!$A:$P,9,FALSE)),"")</f>
        <v/>
      </c>
      <c r="F235" s="197" t="str">
        <f>IFERROR(IF(VLOOKUP($A235,'Annex 2 Designated EHV charges'!$A:$P,10,FALSE)=0,"",VLOOKUP($A235,'Annex 2 Designated EHV charges'!$A:$P,10,FALSE)),"")</f>
        <v/>
      </c>
      <c r="G235" s="59" t="str">
        <f>IFERROR(IF(VLOOKUP($A235,'Annex 2 Designated EHV charges'!$A:$P,11,FALSE)=0,"",VLOOKUP($A235,'Annex 2 Designated EHV charges'!$A:$P,11,FALSE)),"")</f>
        <v/>
      </c>
      <c r="H235" s="49" t="str">
        <f>IFERROR(IF(VLOOKUP($A235,'Annex 2 Designated EHV charges'!$A:$P,12,FALSE)=0,"",VLOOKUP($A235,'Annex 2 Designated EHV charges'!$A:$P,12,FALSE)),"")</f>
        <v/>
      </c>
    </row>
    <row r="236" spans="1:8" x14ac:dyDescent="0.2">
      <c r="A236" s="49" t="str">
        <f t="array" ref="A236">IFERROR(INDEX('Annex 2 Designated EHV charges'!$A$11:$A$58, MATCH(0, IF(ISBLANK('Annex 2 Designated EHV charges'!$A$11:$A$58),1, COUNTIF(A$4:$A235, 'Annex 2 Designated EHV charges'!$A$11:$A$58)), 0)),"")</f>
        <v/>
      </c>
      <c r="B236" s="49" t="str">
        <f>IF($A236="","",VLOOKUP($A236,'Annex 2 Designated EHV charges'!$A:$O,2,0))</f>
        <v/>
      </c>
      <c r="C236" s="57" t="str">
        <f>IF($A236="","",VLOOKUP($A236,'Annex 2 Designated EHV charges'!$A:$O,3,0))</f>
        <v/>
      </c>
      <c r="D236" s="57" t="str">
        <f>IF($A236="","",VLOOKUP($A236,'Annex 2 Designated EHV charges'!$A:$O,7,0))</f>
        <v/>
      </c>
      <c r="E236" s="58" t="str">
        <f>IFERROR(IF(VLOOKUP($A236,'Annex 2 Designated EHV charges'!$A:$P,9,FALSE)=0,"",VLOOKUP($A236,'Annex 2 Designated EHV charges'!$A:$P,9,FALSE)),"")</f>
        <v/>
      </c>
      <c r="F236" s="197" t="str">
        <f>IFERROR(IF(VLOOKUP($A236,'Annex 2 Designated EHV charges'!$A:$P,10,FALSE)=0,"",VLOOKUP($A236,'Annex 2 Designated EHV charges'!$A:$P,10,FALSE)),"")</f>
        <v/>
      </c>
      <c r="G236" s="59" t="str">
        <f>IFERROR(IF(VLOOKUP($A236,'Annex 2 Designated EHV charges'!$A:$P,11,FALSE)=0,"",VLOOKUP($A236,'Annex 2 Designated EHV charges'!$A:$P,11,FALSE)),"")</f>
        <v/>
      </c>
      <c r="H236" s="49" t="str">
        <f>IFERROR(IF(VLOOKUP($A236,'Annex 2 Designated EHV charges'!$A:$P,12,FALSE)=0,"",VLOOKUP($A236,'Annex 2 Designated EHV charges'!$A:$P,12,FALSE)),"")</f>
        <v/>
      </c>
    </row>
    <row r="237" spans="1:8" x14ac:dyDescent="0.2">
      <c r="A237" s="49" t="str">
        <f t="array" ref="A237">IFERROR(INDEX('Annex 2 Designated EHV charges'!$A$11:$A$58, MATCH(0, IF(ISBLANK('Annex 2 Designated EHV charges'!$A$11:$A$58),1, COUNTIF(A$4:$A236, 'Annex 2 Designated EHV charges'!$A$11:$A$58)), 0)),"")</f>
        <v/>
      </c>
      <c r="B237" s="49" t="str">
        <f>IF($A237="","",VLOOKUP($A237,'Annex 2 Designated EHV charges'!$A:$O,2,0))</f>
        <v/>
      </c>
      <c r="C237" s="57" t="str">
        <f>IF($A237="","",VLOOKUP($A237,'Annex 2 Designated EHV charges'!$A:$O,3,0))</f>
        <v/>
      </c>
      <c r="D237" s="57" t="str">
        <f>IF($A237="","",VLOOKUP($A237,'Annex 2 Designated EHV charges'!$A:$O,7,0))</f>
        <v/>
      </c>
      <c r="E237" s="58" t="str">
        <f>IFERROR(IF(VLOOKUP($A237,'Annex 2 Designated EHV charges'!$A:$P,9,FALSE)=0,"",VLOOKUP($A237,'Annex 2 Designated EHV charges'!$A:$P,9,FALSE)),"")</f>
        <v/>
      </c>
      <c r="F237" s="197" t="str">
        <f>IFERROR(IF(VLOOKUP($A237,'Annex 2 Designated EHV charges'!$A:$P,10,FALSE)=0,"",VLOOKUP($A237,'Annex 2 Designated EHV charges'!$A:$P,10,FALSE)),"")</f>
        <v/>
      </c>
      <c r="G237" s="59" t="str">
        <f>IFERROR(IF(VLOOKUP($A237,'Annex 2 Designated EHV charges'!$A:$P,11,FALSE)=0,"",VLOOKUP($A237,'Annex 2 Designated EHV charges'!$A:$P,11,FALSE)),"")</f>
        <v/>
      </c>
      <c r="H237" s="49" t="str">
        <f>IFERROR(IF(VLOOKUP($A237,'Annex 2 Designated EHV charges'!$A:$P,12,FALSE)=0,"",VLOOKUP($A237,'Annex 2 Designated EHV charges'!$A:$P,12,FALSE)),"")</f>
        <v/>
      </c>
    </row>
    <row r="238" spans="1:8" x14ac:dyDescent="0.2">
      <c r="A238" s="49" t="str">
        <f t="array" ref="A238">IFERROR(INDEX('Annex 2 Designated EHV charges'!$A$11:$A$58, MATCH(0, IF(ISBLANK('Annex 2 Designated EHV charges'!$A$11:$A$58),1, COUNTIF(A$4:$A237, 'Annex 2 Designated EHV charges'!$A$11:$A$58)), 0)),"")</f>
        <v/>
      </c>
      <c r="B238" s="49" t="str">
        <f>IF($A238="","",VLOOKUP($A238,'Annex 2 Designated EHV charges'!$A:$O,2,0))</f>
        <v/>
      </c>
      <c r="C238" s="57" t="str">
        <f>IF($A238="","",VLOOKUP($A238,'Annex 2 Designated EHV charges'!$A:$O,3,0))</f>
        <v/>
      </c>
      <c r="D238" s="57" t="str">
        <f>IF($A238="","",VLOOKUP($A238,'Annex 2 Designated EHV charges'!$A:$O,7,0))</f>
        <v/>
      </c>
      <c r="E238" s="58" t="str">
        <f>IFERROR(IF(VLOOKUP($A238,'Annex 2 Designated EHV charges'!$A:$P,9,FALSE)=0,"",VLOOKUP($A238,'Annex 2 Designated EHV charges'!$A:$P,9,FALSE)),"")</f>
        <v/>
      </c>
      <c r="F238" s="197" t="str">
        <f>IFERROR(IF(VLOOKUP($A238,'Annex 2 Designated EHV charges'!$A:$P,10,FALSE)=0,"",VLOOKUP($A238,'Annex 2 Designated EHV charges'!$A:$P,10,FALSE)),"")</f>
        <v/>
      </c>
      <c r="G238" s="59" t="str">
        <f>IFERROR(IF(VLOOKUP($A238,'Annex 2 Designated EHV charges'!$A:$P,11,FALSE)=0,"",VLOOKUP($A238,'Annex 2 Designated EHV charges'!$A:$P,11,FALSE)),"")</f>
        <v/>
      </c>
      <c r="H238" s="49" t="str">
        <f>IFERROR(IF(VLOOKUP($A238,'Annex 2 Designated EHV charges'!$A:$P,12,FALSE)=0,"",VLOOKUP($A238,'Annex 2 Designated EHV charges'!$A:$P,12,FALSE)),"")</f>
        <v/>
      </c>
    </row>
    <row r="239" spans="1:8" x14ac:dyDescent="0.2">
      <c r="A239" s="49" t="str">
        <f t="array" ref="A239">IFERROR(INDEX('Annex 2 Designated EHV charges'!$A$11:$A$58, MATCH(0, IF(ISBLANK('Annex 2 Designated EHV charges'!$A$11:$A$58),1, COUNTIF(A$4:$A238, 'Annex 2 Designated EHV charges'!$A$11:$A$58)), 0)),"")</f>
        <v/>
      </c>
      <c r="B239" s="49" t="str">
        <f>IF($A239="","",VLOOKUP($A239,'Annex 2 Designated EHV charges'!$A:$O,2,0))</f>
        <v/>
      </c>
      <c r="C239" s="57" t="str">
        <f>IF($A239="","",VLOOKUP($A239,'Annex 2 Designated EHV charges'!$A:$O,3,0))</f>
        <v/>
      </c>
      <c r="D239" s="57" t="str">
        <f>IF($A239="","",VLOOKUP($A239,'Annex 2 Designated EHV charges'!$A:$O,7,0))</f>
        <v/>
      </c>
      <c r="E239" s="58" t="str">
        <f>IFERROR(IF(VLOOKUP($A239,'Annex 2 Designated EHV charges'!$A:$P,9,FALSE)=0,"",VLOOKUP($A239,'Annex 2 Designated EHV charges'!$A:$P,9,FALSE)),"")</f>
        <v/>
      </c>
      <c r="F239" s="197" t="str">
        <f>IFERROR(IF(VLOOKUP($A239,'Annex 2 Designated EHV charges'!$A:$P,10,FALSE)=0,"",VLOOKUP($A239,'Annex 2 Designated EHV charges'!$A:$P,10,FALSE)),"")</f>
        <v/>
      </c>
      <c r="G239" s="59" t="str">
        <f>IFERROR(IF(VLOOKUP($A239,'Annex 2 Designated EHV charges'!$A:$P,11,FALSE)=0,"",VLOOKUP($A239,'Annex 2 Designated EHV charges'!$A:$P,11,FALSE)),"")</f>
        <v/>
      </c>
      <c r="H239" s="49" t="str">
        <f>IFERROR(IF(VLOOKUP($A239,'Annex 2 Designated EHV charges'!$A:$P,12,FALSE)=0,"",VLOOKUP($A239,'Annex 2 Designated EHV charges'!$A:$P,12,FALSE)),"")</f>
        <v/>
      </c>
    </row>
    <row r="240" spans="1:8" x14ac:dyDescent="0.2">
      <c r="A240" s="49" t="str">
        <f t="array" ref="A240">IFERROR(INDEX('Annex 2 Designated EHV charges'!$A$11:$A$58, MATCH(0, IF(ISBLANK('Annex 2 Designated EHV charges'!$A$11:$A$58),1, COUNTIF(A$4:$A239, 'Annex 2 Designated EHV charges'!$A$11:$A$58)), 0)),"")</f>
        <v/>
      </c>
      <c r="B240" s="49" t="str">
        <f>IF($A240="","",VLOOKUP($A240,'Annex 2 Designated EHV charges'!$A:$O,2,0))</f>
        <v/>
      </c>
      <c r="C240" s="57" t="str">
        <f>IF($A240="","",VLOOKUP($A240,'Annex 2 Designated EHV charges'!$A:$O,3,0))</f>
        <v/>
      </c>
      <c r="D240" s="57" t="str">
        <f>IF($A240="","",VLOOKUP($A240,'Annex 2 Designated EHV charges'!$A:$O,7,0))</f>
        <v/>
      </c>
      <c r="E240" s="58" t="str">
        <f>IFERROR(IF(VLOOKUP($A240,'Annex 2 Designated EHV charges'!$A:$P,9,FALSE)=0,"",VLOOKUP($A240,'Annex 2 Designated EHV charges'!$A:$P,9,FALSE)),"")</f>
        <v/>
      </c>
      <c r="F240" s="197" t="str">
        <f>IFERROR(IF(VLOOKUP($A240,'Annex 2 Designated EHV charges'!$A:$P,10,FALSE)=0,"",VLOOKUP($A240,'Annex 2 Designated EHV charges'!$A:$P,10,FALSE)),"")</f>
        <v/>
      </c>
      <c r="G240" s="59" t="str">
        <f>IFERROR(IF(VLOOKUP($A240,'Annex 2 Designated EHV charges'!$A:$P,11,FALSE)=0,"",VLOOKUP($A240,'Annex 2 Designated EHV charges'!$A:$P,11,FALSE)),"")</f>
        <v/>
      </c>
      <c r="H240" s="49" t="str">
        <f>IFERROR(IF(VLOOKUP($A240,'Annex 2 Designated EHV charges'!$A:$P,12,FALSE)=0,"",VLOOKUP($A240,'Annex 2 Designated EHV charges'!$A:$P,12,FALSE)),"")</f>
        <v/>
      </c>
    </row>
    <row r="241" spans="1:8" x14ac:dyDescent="0.2">
      <c r="A241" s="49" t="str">
        <f t="array" ref="A241">IFERROR(INDEX('Annex 2 Designated EHV charges'!$A$11:$A$58, MATCH(0, IF(ISBLANK('Annex 2 Designated EHV charges'!$A$11:$A$58),1, COUNTIF(A$4:$A240, 'Annex 2 Designated EHV charges'!$A$11:$A$58)), 0)),"")</f>
        <v/>
      </c>
      <c r="B241" s="49" t="str">
        <f>IF($A241="","",VLOOKUP($A241,'Annex 2 Designated EHV charges'!$A:$O,2,0))</f>
        <v/>
      </c>
      <c r="C241" s="57" t="str">
        <f>IF($A241="","",VLOOKUP($A241,'Annex 2 Designated EHV charges'!$A:$O,3,0))</f>
        <v/>
      </c>
      <c r="D241" s="57" t="str">
        <f>IF($A241="","",VLOOKUP($A241,'Annex 2 Designated EHV charges'!$A:$O,7,0))</f>
        <v/>
      </c>
      <c r="E241" s="58" t="str">
        <f>IFERROR(IF(VLOOKUP($A241,'Annex 2 Designated EHV charges'!$A:$P,9,FALSE)=0,"",VLOOKUP($A241,'Annex 2 Designated EHV charges'!$A:$P,9,FALSE)),"")</f>
        <v/>
      </c>
      <c r="F241" s="197" t="str">
        <f>IFERROR(IF(VLOOKUP($A241,'Annex 2 Designated EHV charges'!$A:$P,10,FALSE)=0,"",VLOOKUP($A241,'Annex 2 Designated EHV charges'!$A:$P,10,FALSE)),"")</f>
        <v/>
      </c>
      <c r="G241" s="59" t="str">
        <f>IFERROR(IF(VLOOKUP($A241,'Annex 2 Designated EHV charges'!$A:$P,11,FALSE)=0,"",VLOOKUP($A241,'Annex 2 Designated EHV charges'!$A:$P,11,FALSE)),"")</f>
        <v/>
      </c>
      <c r="H241" s="49" t="str">
        <f>IFERROR(IF(VLOOKUP($A241,'Annex 2 Designated EHV charges'!$A:$P,12,FALSE)=0,"",VLOOKUP($A241,'Annex 2 Designated EHV charges'!$A:$P,12,FALSE)),"")</f>
        <v/>
      </c>
    </row>
    <row r="242" spans="1:8" x14ac:dyDescent="0.2">
      <c r="A242" s="49" t="str">
        <f t="array" ref="A242">IFERROR(INDEX('Annex 2 Designated EHV charges'!$A$11:$A$58, MATCH(0, IF(ISBLANK('Annex 2 Designated EHV charges'!$A$11:$A$58),1, COUNTIF(A$4:$A241, 'Annex 2 Designated EHV charges'!$A$11:$A$58)), 0)),"")</f>
        <v/>
      </c>
      <c r="B242" s="49" t="str">
        <f>IF($A242="","",VLOOKUP($A242,'Annex 2 Designated EHV charges'!$A:$O,2,0))</f>
        <v/>
      </c>
      <c r="C242" s="57" t="str">
        <f>IF($A242="","",VLOOKUP($A242,'Annex 2 Designated EHV charges'!$A:$O,3,0))</f>
        <v/>
      </c>
      <c r="D242" s="57" t="str">
        <f>IF($A242="","",VLOOKUP($A242,'Annex 2 Designated EHV charges'!$A:$O,7,0))</f>
        <v/>
      </c>
      <c r="E242" s="58" t="str">
        <f>IFERROR(IF(VLOOKUP($A242,'Annex 2 Designated EHV charges'!$A:$P,9,FALSE)=0,"",VLOOKUP($A242,'Annex 2 Designated EHV charges'!$A:$P,9,FALSE)),"")</f>
        <v/>
      </c>
      <c r="F242" s="197" t="str">
        <f>IFERROR(IF(VLOOKUP($A242,'Annex 2 Designated EHV charges'!$A:$P,10,FALSE)=0,"",VLOOKUP($A242,'Annex 2 Designated EHV charges'!$A:$P,10,FALSE)),"")</f>
        <v/>
      </c>
      <c r="G242" s="59" t="str">
        <f>IFERROR(IF(VLOOKUP($A242,'Annex 2 Designated EHV charges'!$A:$P,11,FALSE)=0,"",VLOOKUP($A242,'Annex 2 Designated EHV charges'!$A:$P,11,FALSE)),"")</f>
        <v/>
      </c>
      <c r="H242" s="49" t="str">
        <f>IFERROR(IF(VLOOKUP($A242,'Annex 2 Designated EHV charges'!$A:$P,12,FALSE)=0,"",VLOOKUP($A242,'Annex 2 Designated EHV charges'!$A:$P,12,FALSE)),"")</f>
        <v/>
      </c>
    </row>
    <row r="243" spans="1:8" x14ac:dyDescent="0.2">
      <c r="A243" s="49" t="str">
        <f t="array" ref="A243">IFERROR(INDEX('Annex 2 Designated EHV charges'!$A$11:$A$58, MATCH(0, IF(ISBLANK('Annex 2 Designated EHV charges'!$A$11:$A$58),1, COUNTIF(A$4:$A242, 'Annex 2 Designated EHV charges'!$A$11:$A$58)), 0)),"")</f>
        <v/>
      </c>
      <c r="B243" s="49" t="str">
        <f>IF($A243="","",VLOOKUP($A243,'Annex 2 Designated EHV charges'!$A:$O,2,0))</f>
        <v/>
      </c>
      <c r="C243" s="57" t="str">
        <f>IF($A243="","",VLOOKUP($A243,'Annex 2 Designated EHV charges'!$A:$O,3,0))</f>
        <v/>
      </c>
      <c r="D243" s="57" t="str">
        <f>IF($A243="","",VLOOKUP($A243,'Annex 2 Designated EHV charges'!$A:$O,7,0))</f>
        <v/>
      </c>
      <c r="E243" s="58" t="str">
        <f>IFERROR(IF(VLOOKUP($A243,'Annex 2 Designated EHV charges'!$A:$P,9,FALSE)=0,"",VLOOKUP($A243,'Annex 2 Designated EHV charges'!$A:$P,9,FALSE)),"")</f>
        <v/>
      </c>
      <c r="F243" s="197" t="str">
        <f>IFERROR(IF(VLOOKUP($A243,'Annex 2 Designated EHV charges'!$A:$P,10,FALSE)=0,"",VLOOKUP($A243,'Annex 2 Designated EHV charges'!$A:$P,10,FALSE)),"")</f>
        <v/>
      </c>
      <c r="G243" s="59" t="str">
        <f>IFERROR(IF(VLOOKUP($A243,'Annex 2 Designated EHV charges'!$A:$P,11,FALSE)=0,"",VLOOKUP($A243,'Annex 2 Designated EHV charges'!$A:$P,11,FALSE)),"")</f>
        <v/>
      </c>
      <c r="H243" s="49" t="str">
        <f>IFERROR(IF(VLOOKUP($A243,'Annex 2 Designated EHV charges'!$A:$P,12,FALSE)=0,"",VLOOKUP($A243,'Annex 2 Designated EHV charges'!$A:$P,12,FALSE)),"")</f>
        <v/>
      </c>
    </row>
    <row r="244" spans="1:8" x14ac:dyDescent="0.2">
      <c r="A244" s="49" t="str">
        <f t="array" ref="A244">IFERROR(INDEX('Annex 2 Designated EHV charges'!$A$11:$A$58, MATCH(0, IF(ISBLANK('Annex 2 Designated EHV charges'!$A$11:$A$58),1, COUNTIF(A$4:$A243, 'Annex 2 Designated EHV charges'!$A$11:$A$58)), 0)),"")</f>
        <v/>
      </c>
      <c r="B244" s="49" t="str">
        <f>IF($A244="","",VLOOKUP($A244,'Annex 2 Designated EHV charges'!$A:$O,2,0))</f>
        <v/>
      </c>
      <c r="C244" s="57" t="str">
        <f>IF($A244="","",VLOOKUP($A244,'Annex 2 Designated EHV charges'!$A:$O,3,0))</f>
        <v/>
      </c>
      <c r="D244" s="57" t="str">
        <f>IF($A244="","",VLOOKUP($A244,'Annex 2 Designated EHV charges'!$A:$O,7,0))</f>
        <v/>
      </c>
      <c r="E244" s="58" t="str">
        <f>IFERROR(IF(VLOOKUP($A244,'Annex 2 Designated EHV charges'!$A:$P,9,FALSE)=0,"",VLOOKUP($A244,'Annex 2 Designated EHV charges'!$A:$P,9,FALSE)),"")</f>
        <v/>
      </c>
      <c r="F244" s="197" t="str">
        <f>IFERROR(IF(VLOOKUP($A244,'Annex 2 Designated EHV charges'!$A:$P,10,FALSE)=0,"",VLOOKUP($A244,'Annex 2 Designated EHV charges'!$A:$P,10,FALSE)),"")</f>
        <v/>
      </c>
      <c r="G244" s="59" t="str">
        <f>IFERROR(IF(VLOOKUP($A244,'Annex 2 Designated EHV charges'!$A:$P,11,FALSE)=0,"",VLOOKUP($A244,'Annex 2 Designated EHV charges'!$A:$P,11,FALSE)),"")</f>
        <v/>
      </c>
      <c r="H244" s="49" t="str">
        <f>IFERROR(IF(VLOOKUP($A244,'Annex 2 Designated EHV charges'!$A:$P,12,FALSE)=0,"",VLOOKUP($A244,'Annex 2 Designated EHV charges'!$A:$P,12,FALSE)),"")</f>
        <v/>
      </c>
    </row>
    <row r="245" spans="1:8" x14ac:dyDescent="0.2">
      <c r="A245" s="49" t="str">
        <f t="array" ref="A245">IFERROR(INDEX('Annex 2 Designated EHV charges'!$A$11:$A$58, MATCH(0, IF(ISBLANK('Annex 2 Designated EHV charges'!$A$11:$A$58),1, COUNTIF(A$4:$A244, 'Annex 2 Designated EHV charges'!$A$11:$A$58)), 0)),"")</f>
        <v/>
      </c>
      <c r="B245" s="49" t="str">
        <f>IF($A245="","",VLOOKUP($A245,'Annex 2 Designated EHV charges'!$A:$O,2,0))</f>
        <v/>
      </c>
      <c r="C245" s="57" t="str">
        <f>IF($A245="","",VLOOKUP($A245,'Annex 2 Designated EHV charges'!$A:$O,3,0))</f>
        <v/>
      </c>
      <c r="D245" s="57" t="str">
        <f>IF($A245="","",VLOOKUP($A245,'Annex 2 Designated EHV charges'!$A:$O,7,0))</f>
        <v/>
      </c>
      <c r="E245" s="58" t="str">
        <f>IFERROR(IF(VLOOKUP($A245,'Annex 2 Designated EHV charges'!$A:$P,9,FALSE)=0,"",VLOOKUP($A245,'Annex 2 Designated EHV charges'!$A:$P,9,FALSE)),"")</f>
        <v/>
      </c>
      <c r="F245" s="197" t="str">
        <f>IFERROR(IF(VLOOKUP($A245,'Annex 2 Designated EHV charges'!$A:$P,10,FALSE)=0,"",VLOOKUP($A245,'Annex 2 Designated EHV charges'!$A:$P,10,FALSE)),"")</f>
        <v/>
      </c>
      <c r="G245" s="59" t="str">
        <f>IFERROR(IF(VLOOKUP($A245,'Annex 2 Designated EHV charges'!$A:$P,11,FALSE)=0,"",VLOOKUP($A245,'Annex 2 Designated EHV charges'!$A:$P,11,FALSE)),"")</f>
        <v/>
      </c>
      <c r="H245" s="49" t="str">
        <f>IFERROR(IF(VLOOKUP($A245,'Annex 2 Designated EHV charges'!$A:$P,12,FALSE)=0,"",VLOOKUP($A245,'Annex 2 Designated EHV charges'!$A:$P,12,FALSE)),"")</f>
        <v/>
      </c>
    </row>
    <row r="246" spans="1:8" x14ac:dyDescent="0.2">
      <c r="A246" s="49" t="str">
        <f t="array" ref="A246">IFERROR(INDEX('Annex 2 Designated EHV charges'!$A$11:$A$58, MATCH(0, IF(ISBLANK('Annex 2 Designated EHV charges'!$A$11:$A$58),1, COUNTIF(A$4:$A245, 'Annex 2 Designated EHV charges'!$A$11:$A$58)), 0)),"")</f>
        <v/>
      </c>
      <c r="B246" s="49" t="str">
        <f>IF($A246="","",VLOOKUP($A246,'Annex 2 Designated EHV charges'!$A:$O,2,0))</f>
        <v/>
      </c>
      <c r="C246" s="57" t="str">
        <f>IF($A246="","",VLOOKUP($A246,'Annex 2 Designated EHV charges'!$A:$O,3,0))</f>
        <v/>
      </c>
      <c r="D246" s="57" t="str">
        <f>IF($A246="","",VLOOKUP($A246,'Annex 2 Designated EHV charges'!$A:$O,7,0))</f>
        <v/>
      </c>
      <c r="E246" s="58" t="str">
        <f>IFERROR(IF(VLOOKUP($A246,'Annex 2 Designated EHV charges'!$A:$P,9,FALSE)=0,"",VLOOKUP($A246,'Annex 2 Designated EHV charges'!$A:$P,9,FALSE)),"")</f>
        <v/>
      </c>
      <c r="F246" s="197" t="str">
        <f>IFERROR(IF(VLOOKUP($A246,'Annex 2 Designated EHV charges'!$A:$P,10,FALSE)=0,"",VLOOKUP($A246,'Annex 2 Designated EHV charges'!$A:$P,10,FALSE)),"")</f>
        <v/>
      </c>
      <c r="G246" s="59" t="str">
        <f>IFERROR(IF(VLOOKUP($A246,'Annex 2 Designated EHV charges'!$A:$P,11,FALSE)=0,"",VLOOKUP($A246,'Annex 2 Designated EHV charges'!$A:$P,11,FALSE)),"")</f>
        <v/>
      </c>
      <c r="H246" s="49" t="str">
        <f>IFERROR(IF(VLOOKUP($A246,'Annex 2 Designated EHV charges'!$A:$P,12,FALSE)=0,"",VLOOKUP($A246,'Annex 2 Designated EHV charges'!$A:$P,12,FALSE)),"")</f>
        <v/>
      </c>
    </row>
    <row r="247" spans="1:8" x14ac:dyDescent="0.2">
      <c r="A247" s="49" t="str">
        <f t="array" ref="A247">IFERROR(INDEX('Annex 2 Designated EHV charges'!$A$11:$A$58, MATCH(0, IF(ISBLANK('Annex 2 Designated EHV charges'!$A$11:$A$58),1, COUNTIF(A$4:$A246, 'Annex 2 Designated EHV charges'!$A$11:$A$58)), 0)),"")</f>
        <v/>
      </c>
      <c r="B247" s="49" t="str">
        <f>IF($A247="","",VLOOKUP($A247,'Annex 2 Designated EHV charges'!$A:$O,2,0))</f>
        <v/>
      </c>
      <c r="C247" s="57" t="str">
        <f>IF($A247="","",VLOOKUP($A247,'Annex 2 Designated EHV charges'!$A:$O,3,0))</f>
        <v/>
      </c>
      <c r="D247" s="57" t="str">
        <f>IF($A247="","",VLOOKUP($A247,'Annex 2 Designated EHV charges'!$A:$O,7,0))</f>
        <v/>
      </c>
      <c r="E247" s="58" t="str">
        <f>IFERROR(IF(VLOOKUP($A247,'Annex 2 Designated EHV charges'!$A:$P,9,FALSE)=0,"",VLOOKUP($A247,'Annex 2 Designated EHV charges'!$A:$P,9,FALSE)),"")</f>
        <v/>
      </c>
      <c r="F247" s="197" t="str">
        <f>IFERROR(IF(VLOOKUP($A247,'Annex 2 Designated EHV charges'!$A:$P,10,FALSE)=0,"",VLOOKUP($A247,'Annex 2 Designated EHV charges'!$A:$P,10,FALSE)),"")</f>
        <v/>
      </c>
      <c r="G247" s="59" t="str">
        <f>IFERROR(IF(VLOOKUP($A247,'Annex 2 Designated EHV charges'!$A:$P,11,FALSE)=0,"",VLOOKUP($A247,'Annex 2 Designated EHV charges'!$A:$P,11,FALSE)),"")</f>
        <v/>
      </c>
      <c r="H247" s="49" t="str">
        <f>IFERROR(IF(VLOOKUP($A247,'Annex 2 Designated EHV charges'!$A:$P,12,FALSE)=0,"",VLOOKUP($A247,'Annex 2 Designated EHV charges'!$A:$P,12,FALSE)),"")</f>
        <v/>
      </c>
    </row>
    <row r="248" spans="1:8" x14ac:dyDescent="0.2">
      <c r="A248" s="49" t="str">
        <f t="array" ref="A248">IFERROR(INDEX('Annex 2 Designated EHV charges'!$A$11:$A$58, MATCH(0, IF(ISBLANK('Annex 2 Designated EHV charges'!$A$11:$A$58),1, COUNTIF(A$4:$A247, 'Annex 2 Designated EHV charges'!$A$11:$A$58)), 0)),"")</f>
        <v/>
      </c>
      <c r="B248" s="49" t="str">
        <f>IF($A248="","",VLOOKUP($A248,'Annex 2 Designated EHV charges'!$A:$O,2,0))</f>
        <v/>
      </c>
      <c r="C248" s="57" t="str">
        <f>IF($A248="","",VLOOKUP($A248,'Annex 2 Designated EHV charges'!$A:$O,3,0))</f>
        <v/>
      </c>
      <c r="D248" s="57" t="str">
        <f>IF($A248="","",VLOOKUP($A248,'Annex 2 Designated EHV charges'!$A:$O,7,0))</f>
        <v/>
      </c>
      <c r="E248" s="58" t="str">
        <f>IFERROR(IF(VLOOKUP($A248,'Annex 2 Designated EHV charges'!$A:$P,9,FALSE)=0,"",VLOOKUP($A248,'Annex 2 Designated EHV charges'!$A:$P,9,FALSE)),"")</f>
        <v/>
      </c>
      <c r="F248" s="197" t="str">
        <f>IFERROR(IF(VLOOKUP($A248,'Annex 2 Designated EHV charges'!$A:$P,10,FALSE)=0,"",VLOOKUP($A248,'Annex 2 Designated EHV charges'!$A:$P,10,FALSE)),"")</f>
        <v/>
      </c>
      <c r="G248" s="59" t="str">
        <f>IFERROR(IF(VLOOKUP($A248,'Annex 2 Designated EHV charges'!$A:$P,11,FALSE)=0,"",VLOOKUP($A248,'Annex 2 Designated EHV charges'!$A:$P,11,FALSE)),"")</f>
        <v/>
      </c>
      <c r="H248" s="49" t="str">
        <f>IFERROR(IF(VLOOKUP($A248,'Annex 2 Designated EHV charges'!$A:$P,12,FALSE)=0,"",VLOOKUP($A248,'Annex 2 Designated EHV charges'!$A:$P,12,FALSE)),"")</f>
        <v/>
      </c>
    </row>
    <row r="249" spans="1:8" x14ac:dyDescent="0.2">
      <c r="A249" s="49" t="str">
        <f t="array" ref="A249">IFERROR(INDEX('Annex 2 Designated EHV charges'!$A$11:$A$58, MATCH(0, IF(ISBLANK('Annex 2 Designated EHV charges'!$A$11:$A$58),1, COUNTIF(A$4:$A248, 'Annex 2 Designated EHV charges'!$A$11:$A$58)), 0)),"")</f>
        <v/>
      </c>
      <c r="B249" s="49" t="str">
        <f>IF($A249="","",VLOOKUP($A249,'Annex 2 Designated EHV charges'!$A:$O,2,0))</f>
        <v/>
      </c>
      <c r="C249" s="57" t="str">
        <f>IF($A249="","",VLOOKUP($A249,'Annex 2 Designated EHV charges'!$A:$O,3,0))</f>
        <v/>
      </c>
      <c r="D249" s="57" t="str">
        <f>IF($A249="","",VLOOKUP($A249,'Annex 2 Designated EHV charges'!$A:$O,7,0))</f>
        <v/>
      </c>
      <c r="E249" s="58" t="str">
        <f>IFERROR(IF(VLOOKUP($A249,'Annex 2 Designated EHV charges'!$A:$P,9,FALSE)=0,"",VLOOKUP($A249,'Annex 2 Designated EHV charges'!$A:$P,9,FALSE)),"")</f>
        <v/>
      </c>
      <c r="F249" s="197" t="str">
        <f>IFERROR(IF(VLOOKUP($A249,'Annex 2 Designated EHV charges'!$A:$P,10,FALSE)=0,"",VLOOKUP($A249,'Annex 2 Designated EHV charges'!$A:$P,10,FALSE)),"")</f>
        <v/>
      </c>
      <c r="G249" s="59" t="str">
        <f>IFERROR(IF(VLOOKUP($A249,'Annex 2 Designated EHV charges'!$A:$P,11,FALSE)=0,"",VLOOKUP($A249,'Annex 2 Designated EHV charges'!$A:$P,11,FALSE)),"")</f>
        <v/>
      </c>
      <c r="H249" s="49" t="str">
        <f>IFERROR(IF(VLOOKUP($A249,'Annex 2 Designated EHV charges'!$A:$P,12,FALSE)=0,"",VLOOKUP($A249,'Annex 2 Designated EHV charges'!$A:$P,12,FALSE)),"")</f>
        <v/>
      </c>
    </row>
    <row r="250" spans="1:8" x14ac:dyDescent="0.2">
      <c r="A250" s="49" t="str">
        <f t="array" ref="A250">IFERROR(INDEX('Annex 2 Designated EHV charges'!$A$11:$A$58, MATCH(0, IF(ISBLANK('Annex 2 Designated EHV charges'!$A$11:$A$58),1, COUNTIF(A$4:$A249, 'Annex 2 Designated EHV charges'!$A$11:$A$58)), 0)),"")</f>
        <v/>
      </c>
      <c r="B250" s="49" t="str">
        <f>IF($A250="","",VLOOKUP($A250,'Annex 2 Designated EHV charges'!$A:$O,2,0))</f>
        <v/>
      </c>
      <c r="C250" s="57" t="str">
        <f>IF($A250="","",VLOOKUP($A250,'Annex 2 Designated EHV charges'!$A:$O,3,0))</f>
        <v/>
      </c>
      <c r="D250" s="57" t="str">
        <f>IF($A250="","",VLOOKUP($A250,'Annex 2 Designated EHV charges'!$A:$O,7,0))</f>
        <v/>
      </c>
      <c r="E250" s="58" t="str">
        <f>IFERROR(IF(VLOOKUP($A250,'Annex 2 Designated EHV charges'!$A:$P,9,FALSE)=0,"",VLOOKUP($A250,'Annex 2 Designated EHV charges'!$A:$P,9,FALSE)),"")</f>
        <v/>
      </c>
      <c r="F250" s="197" t="str">
        <f>IFERROR(IF(VLOOKUP($A250,'Annex 2 Designated EHV charges'!$A:$P,10,FALSE)=0,"",VLOOKUP($A250,'Annex 2 Designated EHV charges'!$A:$P,10,FALSE)),"")</f>
        <v/>
      </c>
      <c r="G250" s="59" t="str">
        <f>IFERROR(IF(VLOOKUP($A250,'Annex 2 Designated EHV charges'!$A:$P,11,FALSE)=0,"",VLOOKUP($A250,'Annex 2 Designated EHV charges'!$A:$P,11,FALSE)),"")</f>
        <v/>
      </c>
      <c r="H250" s="49" t="str">
        <f>IFERROR(IF(VLOOKUP($A250,'Annex 2 Designated EHV charges'!$A:$P,12,FALSE)=0,"",VLOOKUP($A250,'Annex 2 Designated EHV charges'!$A:$P,12,FALSE)),"")</f>
        <v/>
      </c>
    </row>
    <row r="251" spans="1:8" x14ac:dyDescent="0.2">
      <c r="A251" s="49" t="str">
        <f t="array" ref="A251">IFERROR(INDEX('Annex 2 Designated EHV charges'!$A$11:$A$58, MATCH(0, IF(ISBLANK('Annex 2 Designated EHV charges'!$A$11:$A$58),1, COUNTIF(A$4:$A250, 'Annex 2 Designated EHV charges'!$A$11:$A$58)), 0)),"")</f>
        <v/>
      </c>
      <c r="B251" s="49" t="str">
        <f>IF($A251="","",VLOOKUP($A251,'Annex 2 Designated EHV charges'!$A:$O,2,0))</f>
        <v/>
      </c>
      <c r="C251" s="57" t="str">
        <f>IF($A251="","",VLOOKUP($A251,'Annex 2 Designated EHV charges'!$A:$O,3,0))</f>
        <v/>
      </c>
      <c r="D251" s="57" t="str">
        <f>IF($A251="","",VLOOKUP($A251,'Annex 2 Designated EHV charges'!$A:$O,7,0))</f>
        <v/>
      </c>
      <c r="E251" s="58" t="str">
        <f>IFERROR(IF(VLOOKUP($A251,'Annex 2 Designated EHV charges'!$A:$P,9,FALSE)=0,"",VLOOKUP($A251,'Annex 2 Designated EHV charges'!$A:$P,9,FALSE)),"")</f>
        <v/>
      </c>
      <c r="F251" s="197" t="str">
        <f>IFERROR(IF(VLOOKUP($A251,'Annex 2 Designated EHV charges'!$A:$P,10,FALSE)=0,"",VLOOKUP($A251,'Annex 2 Designated EHV charges'!$A:$P,10,FALSE)),"")</f>
        <v/>
      </c>
      <c r="G251" s="59" t="str">
        <f>IFERROR(IF(VLOOKUP($A251,'Annex 2 Designated EHV charges'!$A:$P,11,FALSE)=0,"",VLOOKUP($A251,'Annex 2 Designated EHV charges'!$A:$P,11,FALSE)),"")</f>
        <v/>
      </c>
      <c r="H251" s="49" t="str">
        <f>IFERROR(IF(VLOOKUP($A251,'Annex 2 Designated EHV charges'!$A:$P,12,FALSE)=0,"",VLOOKUP($A251,'Annex 2 Designated EHV charges'!$A:$P,12,FALSE)),"")</f>
        <v/>
      </c>
    </row>
    <row r="252" spans="1:8" x14ac:dyDescent="0.2">
      <c r="A252" s="49" t="str">
        <f t="array" ref="A252">IFERROR(INDEX('Annex 2 Designated EHV charges'!$A$11:$A$58, MATCH(0, IF(ISBLANK('Annex 2 Designated EHV charges'!$A$11:$A$58),1, COUNTIF(A$4:$A251, 'Annex 2 Designated EHV charges'!$A$11:$A$58)), 0)),"")</f>
        <v/>
      </c>
      <c r="B252" s="49" t="str">
        <f>IF($A252="","",VLOOKUP($A252,'Annex 2 Designated EHV charges'!$A:$O,2,0))</f>
        <v/>
      </c>
      <c r="C252" s="57" t="str">
        <f>IF($A252="","",VLOOKUP($A252,'Annex 2 Designated EHV charges'!$A:$O,3,0))</f>
        <v/>
      </c>
      <c r="D252" s="57" t="str">
        <f>IF($A252="","",VLOOKUP($A252,'Annex 2 Designated EHV charges'!$A:$O,7,0))</f>
        <v/>
      </c>
      <c r="E252" s="58" t="str">
        <f>IFERROR(IF(VLOOKUP($A252,'Annex 2 Designated EHV charges'!$A:$P,9,FALSE)=0,"",VLOOKUP($A252,'Annex 2 Designated EHV charges'!$A:$P,9,FALSE)),"")</f>
        <v/>
      </c>
      <c r="F252" s="197" t="str">
        <f>IFERROR(IF(VLOOKUP($A252,'Annex 2 Designated EHV charges'!$A:$P,10,FALSE)=0,"",VLOOKUP($A252,'Annex 2 Designated EHV charges'!$A:$P,10,FALSE)),"")</f>
        <v/>
      </c>
      <c r="G252" s="59" t="str">
        <f>IFERROR(IF(VLOOKUP($A252,'Annex 2 Designated EHV charges'!$A:$P,11,FALSE)=0,"",VLOOKUP($A252,'Annex 2 Designated EHV charges'!$A:$P,11,FALSE)),"")</f>
        <v/>
      </c>
      <c r="H252" s="49" t="str">
        <f>IFERROR(IF(VLOOKUP($A252,'Annex 2 Designated EHV charges'!$A:$P,12,FALSE)=0,"",VLOOKUP($A252,'Annex 2 Designated EHV charges'!$A:$P,12,FALSE)),"")</f>
        <v/>
      </c>
    </row>
    <row r="253" spans="1:8" x14ac:dyDescent="0.2">
      <c r="A253" s="49" t="str">
        <f t="array" ref="A253">IFERROR(INDEX('Annex 2 Designated EHV charges'!$A$11:$A$58, MATCH(0, IF(ISBLANK('Annex 2 Designated EHV charges'!$A$11:$A$58),1, COUNTIF(A$4:$A252, 'Annex 2 Designated EHV charges'!$A$11:$A$58)), 0)),"")</f>
        <v/>
      </c>
      <c r="B253" s="49" t="str">
        <f>IF($A253="","",VLOOKUP($A253,'Annex 2 Designated EHV charges'!$A:$O,2,0))</f>
        <v/>
      </c>
      <c r="C253" s="57" t="str">
        <f>IF($A253="","",VLOOKUP($A253,'Annex 2 Designated EHV charges'!$A:$O,3,0))</f>
        <v/>
      </c>
      <c r="D253" s="57" t="str">
        <f>IF($A253="","",VLOOKUP($A253,'Annex 2 Designated EHV charges'!$A:$O,7,0))</f>
        <v/>
      </c>
      <c r="E253" s="58" t="str">
        <f>IFERROR(IF(VLOOKUP($A253,'Annex 2 Designated EHV charges'!$A:$P,9,FALSE)=0,"",VLOOKUP($A253,'Annex 2 Designated EHV charges'!$A:$P,9,FALSE)),"")</f>
        <v/>
      </c>
      <c r="F253" s="197" t="str">
        <f>IFERROR(IF(VLOOKUP($A253,'Annex 2 Designated EHV charges'!$A:$P,10,FALSE)=0,"",VLOOKUP($A253,'Annex 2 Designated EHV charges'!$A:$P,10,FALSE)),"")</f>
        <v/>
      </c>
      <c r="G253" s="59" t="str">
        <f>IFERROR(IF(VLOOKUP($A253,'Annex 2 Designated EHV charges'!$A:$P,11,FALSE)=0,"",VLOOKUP($A253,'Annex 2 Designated EHV charges'!$A:$P,11,FALSE)),"")</f>
        <v/>
      </c>
      <c r="H253" s="49" t="str">
        <f>IFERROR(IF(VLOOKUP($A253,'Annex 2 Designated EHV charges'!$A:$P,12,FALSE)=0,"",VLOOKUP($A253,'Annex 2 Designated EHV charges'!$A:$P,12,FALSE)),"")</f>
        <v/>
      </c>
    </row>
    <row r="254" spans="1:8" x14ac:dyDescent="0.2">
      <c r="A254" s="49" t="str">
        <f t="array" ref="A254">IFERROR(INDEX('Annex 2 Designated EHV charges'!$A$11:$A$58, MATCH(0, IF(ISBLANK('Annex 2 Designated EHV charges'!$A$11:$A$58),1, COUNTIF(A$4:$A253, 'Annex 2 Designated EHV charges'!$A$11:$A$58)), 0)),"")</f>
        <v/>
      </c>
      <c r="B254" s="49" t="str">
        <f>IF($A254="","",VLOOKUP($A254,'Annex 2 Designated EHV charges'!$A:$O,2,0))</f>
        <v/>
      </c>
      <c r="C254" s="57" t="str">
        <f>IF($A254="","",VLOOKUP($A254,'Annex 2 Designated EHV charges'!$A:$O,3,0))</f>
        <v/>
      </c>
      <c r="D254" s="57" t="str">
        <f>IF($A254="","",VLOOKUP($A254,'Annex 2 Designated EHV charges'!$A:$O,7,0))</f>
        <v/>
      </c>
      <c r="E254" s="58" t="str">
        <f>IFERROR(IF(VLOOKUP($A254,'Annex 2 Designated EHV charges'!$A:$P,9,FALSE)=0,"",VLOOKUP($A254,'Annex 2 Designated EHV charges'!$A:$P,9,FALSE)),"")</f>
        <v/>
      </c>
      <c r="F254" s="197" t="str">
        <f>IFERROR(IF(VLOOKUP($A254,'Annex 2 Designated EHV charges'!$A:$P,10,FALSE)=0,"",VLOOKUP($A254,'Annex 2 Designated EHV charges'!$A:$P,10,FALSE)),"")</f>
        <v/>
      </c>
      <c r="G254" s="59" t="str">
        <f>IFERROR(IF(VLOOKUP($A254,'Annex 2 Designated EHV charges'!$A:$P,11,FALSE)=0,"",VLOOKUP($A254,'Annex 2 Designated EHV charges'!$A:$P,11,FALSE)),"")</f>
        <v/>
      </c>
      <c r="H254" s="49" t="str">
        <f>IFERROR(IF(VLOOKUP($A254,'Annex 2 Designated EHV charges'!$A:$P,12,FALSE)=0,"",VLOOKUP($A254,'Annex 2 Designated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RowHeight="12.75" x14ac:dyDescent="0.2"/>
  <cols>
    <col min="1" max="1" width="14.7109375" style="49" customWidth="1"/>
    <col min="2" max="2" width="8.7109375" style="49" customWidth="1"/>
    <col min="3" max="3" width="15.7109375" style="57" bestFit="1" customWidth="1"/>
    <col min="4" max="4" width="50.7109375" style="57" customWidth="1"/>
    <col min="5" max="5" width="14.7109375" style="58" customWidth="1"/>
    <col min="6" max="7" width="14.7109375" style="59" customWidth="1"/>
    <col min="8" max="8" width="14.7109375" style="49" customWidth="1"/>
    <col min="9" max="9" width="15.5703125" style="49" customWidth="1"/>
    <col min="10" max="16384" width="9.140625" style="49"/>
  </cols>
  <sheetData>
    <row r="1" spans="1:15" ht="66.75" customHeight="1" x14ac:dyDescent="0.2">
      <c r="A1" s="240" t="s">
        <v>134</v>
      </c>
      <c r="B1" s="240"/>
      <c r="C1" s="240"/>
      <c r="D1" s="240"/>
      <c r="E1" s="240"/>
      <c r="F1" s="240"/>
      <c r="G1" s="240"/>
      <c r="H1" s="240"/>
    </row>
    <row r="2" spans="1:15" s="50" customFormat="1" ht="25.5" customHeight="1" x14ac:dyDescent="0.2">
      <c r="A2" s="237" t="str">
        <f>Overview!B4&amp; " - Effective from "&amp;Overview!D4&amp;" - "&amp;Overview!E4&amp;" Designated EHV export charges"</f>
        <v>VPEN - GSP C  - Effective from 1 April 2027 - Final Designated EHV export charges</v>
      </c>
      <c r="B2" s="238"/>
      <c r="C2" s="238"/>
      <c r="D2" s="238"/>
      <c r="E2" s="238"/>
      <c r="F2" s="238"/>
      <c r="G2" s="238"/>
      <c r="H2" s="239"/>
    </row>
    <row r="3" spans="1:15" s="78" customFormat="1" ht="18" x14ac:dyDescent="0.2">
      <c r="A3" s="82"/>
      <c r="B3" s="82"/>
      <c r="C3" s="82"/>
      <c r="D3" s="83"/>
      <c r="E3" s="84"/>
      <c r="F3" s="84"/>
      <c r="G3" s="85"/>
      <c r="H3" s="85"/>
      <c r="I3" s="77"/>
      <c r="J3" s="77"/>
      <c r="K3" s="77"/>
      <c r="L3" s="77"/>
      <c r="M3" s="77"/>
      <c r="N3" s="77"/>
      <c r="O3" s="77"/>
    </row>
    <row r="4" spans="1:15" ht="60.75" customHeight="1" x14ac:dyDescent="0.2">
      <c r="A4" s="51" t="s">
        <v>135</v>
      </c>
      <c r="B4" s="52" t="s">
        <v>120</v>
      </c>
      <c r="C4" s="51" t="s">
        <v>123</v>
      </c>
      <c r="D4" s="53" t="s">
        <v>124</v>
      </c>
      <c r="E4" s="53" t="str">
        <f>'Annex 2 Designated EHV charges'!M10</f>
        <v>Export
Super Red
unit charge
(p/kWh)</v>
      </c>
      <c r="F4" s="53" t="str">
        <f>'Annex 2 Designated EHV charges'!N10</f>
        <v>Export
fixed charge
(p/day)</v>
      </c>
      <c r="G4" s="53" t="str">
        <f>'Annex 2 Designated EHV charges'!O10</f>
        <v>Export
capacity charge
(p/kVA/day)</v>
      </c>
      <c r="H4" s="53" t="str">
        <f>'Annex 2 Designated EHV charges'!P10</f>
        <v>Export
exceeded capacity charge
(p/kVA/day)</v>
      </c>
    </row>
    <row r="5" spans="1:15" ht="25.5" x14ac:dyDescent="0.2">
      <c r="A5" s="91" t="str">
        <f t="array" ref="A5">IFERROR(INDEX('Annex 2 Designated EHV charges'!$D$11:$D$58, MATCH(0, IF(ISBLANK('Annex 2 Designated EHV charges'!$D$11:$D$58),1, COUNTIF(A$4:$A4, 'Annex 2 Designated EHV charges'!$D$11:$D$58)), 0)),"")</f>
        <v/>
      </c>
      <c r="B5" s="90" t="str">
        <f>IF($A5="","",VLOOKUP($A5,'Annex 2 Designated EHV charges'!$D:$O,2,0))</f>
        <v/>
      </c>
      <c r="C5" s="91" t="str">
        <f>IF($A5="","",VLOOKUP($A5,'Annex 2 Designated EHV charges'!$D:$O,3,0))</f>
        <v/>
      </c>
      <c r="D5" s="90" t="str">
        <f>IF($A5="","",VLOOKUP($A5,'Annex 2 Designated EHV charges'!$D:$O,4,0))</f>
        <v/>
      </c>
      <c r="E5" s="92" t="str">
        <f>IFERROR(IF(VLOOKUP($A5,'Annex 2 Designated EHV charges'!$D:$P,10,FALSE)=0,"",VLOOKUP($A5,'Annex 2 Designated EHV charges'!$D:$P,10,FALSE)),"")</f>
        <v/>
      </c>
      <c r="F5" s="198" t="str">
        <f>IFERROR(IF(VLOOKUP($A5,'Annex 2 Designated EHV charges'!$D:$P,11,FALSE)=0,"",VLOOKUP($A5,'Annex 2 Designated EHV charges'!$D:$P,11,FALSE)),"")</f>
        <v/>
      </c>
      <c r="G5" s="93" t="str">
        <f>IFERROR(IF(VLOOKUP($A5,'Annex 2 Designated EHV charges'!$D:$P,12,FALSE)=0,"",VLOOKUP($A5,'Annex 2 Designated EHV charges'!$D:$P,12,FALSE)),"")</f>
        <v/>
      </c>
      <c r="H5" s="93" t="str">
        <f>IFERROR(IF(VLOOKUP($A5,'Annex 2 Designated EHV charges'!$D:$P,13,FALSE)=0,"",VLOOKUP($A5,'Annex 2 Designated EHV charges'!$D:$P,13,FALSE)),"")</f>
        <v/>
      </c>
    </row>
    <row r="6" spans="1:15" x14ac:dyDescent="0.2">
      <c r="A6" s="91" t="str">
        <f t="array" ref="A6">IFERROR(INDEX('Annex 2 Designated EHV charges'!$D$11:$D$58, MATCH(0, IF(ISBLANK('Annex 2 Designated EHV charges'!$D$11:$D$58),1, COUNTIF(A$4:$A5, 'Annex 2 Designated EHV charges'!$D$11:$D$58)), 0)),"")</f>
        <v/>
      </c>
      <c r="B6" s="90" t="str">
        <f>IF($A6="","",VLOOKUP($A6,'Annex 2 Designated EHV charges'!$D:$O,2,0))</f>
        <v/>
      </c>
      <c r="C6" s="91" t="str">
        <f>IF($A6="","",VLOOKUP($A6,'Annex 2 Designated EHV charges'!$D:$O,3,0))</f>
        <v/>
      </c>
      <c r="D6" s="90" t="str">
        <f>IF($A6="","",VLOOKUP($A6,'Annex 2 Designated EHV charges'!$D:$O,4,0))</f>
        <v/>
      </c>
      <c r="E6" s="92" t="str">
        <f>IFERROR(IF(VLOOKUP($A6,'Annex 2 Designated EHV charges'!$D:$P,10,FALSE)=0,"",VLOOKUP($A6,'Annex 2 Designated EHV charges'!$D:$P,10,FALSE)),"")</f>
        <v/>
      </c>
      <c r="F6" s="198" t="str">
        <f>IFERROR(IF(VLOOKUP($A6,'Annex 2 Designated EHV charges'!$D:$P,11,FALSE)=0,"",VLOOKUP($A6,'Annex 2 Designated EHV charges'!$D:$P,11,FALSE)),"")</f>
        <v/>
      </c>
      <c r="G6" s="93" t="str">
        <f>IFERROR(IF(VLOOKUP($A6,'Annex 2 Designated EHV charges'!$D:$P,12,FALSE)=0,"",VLOOKUP($A6,'Annex 2 Designated EHV charges'!$D:$P,12,FALSE)),"")</f>
        <v/>
      </c>
      <c r="H6" s="93" t="str">
        <f>IFERROR(IF(VLOOKUP($A6,'Annex 2 Designated EHV charges'!$D:$P,13,FALSE)=0,"",VLOOKUP($A6,'Annex 2 Designated EHV charges'!$D:$P,13,FALSE)),"")</f>
        <v/>
      </c>
    </row>
    <row r="7" spans="1:15" x14ac:dyDescent="0.2">
      <c r="A7" s="91" t="str">
        <f t="array" ref="A7">IFERROR(INDEX('Annex 2 Designated EHV charges'!$D$11:$D$58, MATCH(0, IF(ISBLANK('Annex 2 Designated EHV charges'!$D$11:$D$58),1, COUNTIF(A$4:$A6, 'Annex 2 Designated EHV charges'!$D$11:$D$58)), 0)),"")</f>
        <v/>
      </c>
      <c r="B7" s="90" t="str">
        <f>IF($A7="","",VLOOKUP($A7,'Annex 2 Designated EHV charges'!$D:$O,2,0))</f>
        <v/>
      </c>
      <c r="C7" s="91" t="str">
        <f>IF($A7="","",VLOOKUP($A7,'Annex 2 Designated EHV charges'!$D:$O,3,0))</f>
        <v/>
      </c>
      <c r="D7" s="90" t="str">
        <f>IF($A7="","",VLOOKUP($A7,'Annex 2 Designated EHV charges'!$D:$O,4,0))</f>
        <v/>
      </c>
      <c r="E7" s="92" t="str">
        <f>IFERROR(IF(VLOOKUP($A7,'Annex 2 Designated EHV charges'!$D:$P,10,FALSE)=0,"",VLOOKUP($A7,'Annex 2 Designated EHV charges'!$D:$P,10,FALSE)),"")</f>
        <v/>
      </c>
      <c r="F7" s="198" t="str">
        <f>IFERROR(IF(VLOOKUP($A7,'Annex 2 Designated EHV charges'!$D:$P,11,FALSE)=0,"",VLOOKUP($A7,'Annex 2 Designated EHV charges'!$D:$P,11,FALSE)),"")</f>
        <v/>
      </c>
      <c r="G7" s="93" t="str">
        <f>IFERROR(IF(VLOOKUP($A7,'Annex 2 Designated EHV charges'!$D:$P,12,FALSE)=0,"",VLOOKUP($A7,'Annex 2 Designated EHV charges'!$D:$P,12,FALSE)),"")</f>
        <v/>
      </c>
      <c r="H7" s="93" t="str">
        <f>IFERROR(IF(VLOOKUP($A7,'Annex 2 Designated EHV charges'!$D:$P,13,FALSE)=0,"",VLOOKUP($A7,'Annex 2 Designated EHV charges'!$D:$P,13,FALSE)),"")</f>
        <v/>
      </c>
    </row>
    <row r="8" spans="1:15" ht="51" x14ac:dyDescent="0.2">
      <c r="A8" s="91" t="str">
        <f t="array" ref="A8">IFERROR(INDEX('Annex 2 Designated EHV charges'!$D$11:$D$58, MATCH(0, IF(ISBLANK('Annex 2 Designated EHV charges'!$D$11:$D$58),1, COUNTIF(A$4:$A7, 'Annex 2 Designated EHV charges'!$D$11:$D$58)), 0)),"")</f>
        <v/>
      </c>
      <c r="B8" s="90" t="str">
        <f>IF($A8="","",VLOOKUP($A8,'Annex 2 Designated EHV charges'!$D:$O,2,0))</f>
        <v/>
      </c>
      <c r="C8" s="91" t="str">
        <f>IF($A8="","",VLOOKUP($A8,'Annex 2 Designated EHV charges'!$D:$O,3,0))</f>
        <v/>
      </c>
      <c r="D8" s="90" t="str">
        <f>IF($A8="","",VLOOKUP($A8,'Annex 2 Designated EHV charges'!$D:$O,4,0))</f>
        <v/>
      </c>
      <c r="E8" s="92" t="str">
        <f>IFERROR(IF(VLOOKUP($A8,'Annex 2 Designated EHV charges'!$D:$P,10,FALSE)=0,"",VLOOKUP($A8,'Annex 2 Designated EHV charges'!$D:$P,10,FALSE)),"")</f>
        <v/>
      </c>
      <c r="F8" s="198" t="str">
        <f>IFERROR(IF(VLOOKUP($A8,'Annex 2 Designated EHV charges'!$D:$P,11,FALSE)=0,"",VLOOKUP($A8,'Annex 2 Designated EHV charges'!$D:$P,11,FALSE)),"")</f>
        <v/>
      </c>
      <c r="G8" s="93" t="str">
        <f>IFERROR(IF(VLOOKUP($A8,'Annex 2 Designated EHV charges'!$D:$P,12,FALSE)=0,"",VLOOKUP($A8,'Annex 2 Designated EHV charges'!$D:$P,12,FALSE)),"")</f>
        <v/>
      </c>
      <c r="H8" s="93" t="str">
        <f>IFERROR(IF(VLOOKUP($A8,'Annex 2 Designated EHV charges'!$D:$P,13,FALSE)=0,"",VLOOKUP($A8,'Annex 2 Designated EHV charges'!$D:$P,13,FALSE)),"")</f>
        <v/>
      </c>
    </row>
    <row r="9" spans="1:15" ht="25.5" x14ac:dyDescent="0.2">
      <c r="A9" s="91" t="str">
        <f t="array" ref="A9">IFERROR(INDEX('Annex 2 Designated EHV charges'!$D$11:$D$58, MATCH(0, IF(ISBLANK('Annex 2 Designated EHV charges'!$D$11:$D$58),1, COUNTIF(A$4:$A8, 'Annex 2 Designated EHV charges'!$D$11:$D$58)), 0)),"")</f>
        <v/>
      </c>
      <c r="B9" s="90" t="str">
        <f>IF($A9="","",VLOOKUP($A9,'Annex 2 Designated EHV charges'!$D:$O,2,0))</f>
        <v/>
      </c>
      <c r="C9" s="91" t="str">
        <f>IF($A9="","",VLOOKUP($A9,'Annex 2 Designated EHV charges'!$D:$O,3,0))</f>
        <v/>
      </c>
      <c r="D9" s="90" t="str">
        <f>IF($A9="","",VLOOKUP($A9,'Annex 2 Designated EHV charges'!$D:$O,4,0))</f>
        <v/>
      </c>
      <c r="E9" s="92" t="str">
        <f>IFERROR(IF(VLOOKUP($A9,'Annex 2 Designated EHV charges'!$D:$P,10,FALSE)=0,"",VLOOKUP($A9,'Annex 2 Designated EHV charges'!$D:$P,10,FALSE)),"")</f>
        <v/>
      </c>
      <c r="F9" s="198" t="str">
        <f>IFERROR(IF(VLOOKUP($A9,'Annex 2 Designated EHV charges'!$D:$P,11,FALSE)=0,"",VLOOKUP($A9,'Annex 2 Designated EHV charges'!$D:$P,11,FALSE)),"")</f>
        <v/>
      </c>
      <c r="G9" s="93" t="str">
        <f>IFERROR(IF(VLOOKUP($A9,'Annex 2 Designated EHV charges'!$D:$P,12,FALSE)=0,"",VLOOKUP($A9,'Annex 2 Designated EHV charges'!$D:$P,12,FALSE)),"")</f>
        <v/>
      </c>
      <c r="H9" s="93" t="str">
        <f>IFERROR(IF(VLOOKUP($A9,'Annex 2 Designated EHV charges'!$D:$P,13,FALSE)=0,"",VLOOKUP($A9,'Annex 2 Designated EHV charges'!$D:$P,13,FALSE)),"")</f>
        <v/>
      </c>
    </row>
    <row r="10" spans="1:15" x14ac:dyDescent="0.2">
      <c r="A10" s="91" t="str">
        <f t="array" ref="A10">IFERROR(INDEX('Annex 2 Designated EHV charges'!$D$11:$D$58, MATCH(0, IF(ISBLANK('Annex 2 Designated EHV charges'!$D$11:$D$58),1, COUNTIF(A$4:$A9, 'Annex 2 Designated EHV charges'!$D$11:$D$58)), 0)),"")</f>
        <v/>
      </c>
      <c r="B10" s="90" t="str">
        <f>IF($A10="","",VLOOKUP($A10,'Annex 2 Designated EHV charges'!$D:$O,2,0))</f>
        <v/>
      </c>
      <c r="C10" s="91" t="str">
        <f>IF($A10="","",VLOOKUP($A10,'Annex 2 Designated EHV charges'!$D:$O,3,0))</f>
        <v/>
      </c>
      <c r="D10" s="90" t="str">
        <f>IF($A10="","",VLOOKUP($A10,'Annex 2 Designated EHV charges'!$D:$O,4,0))</f>
        <v/>
      </c>
      <c r="E10" s="92" t="str">
        <f>IFERROR(IF(VLOOKUP($A10,'Annex 2 Designated EHV charges'!$D:$P,10,FALSE)=0,"",VLOOKUP($A10,'Annex 2 Designated EHV charges'!$D:$P,10,FALSE)),"")</f>
        <v/>
      </c>
      <c r="F10" s="198" t="str">
        <f>IFERROR(IF(VLOOKUP($A10,'Annex 2 Designated EHV charges'!$D:$P,11,FALSE)=0,"",VLOOKUP($A10,'Annex 2 Designated EHV charges'!$D:$P,11,FALSE)),"")</f>
        <v/>
      </c>
      <c r="G10" s="93" t="str">
        <f>IFERROR(IF(VLOOKUP($A10,'Annex 2 Designated EHV charges'!$D:$P,12,FALSE)=0,"",VLOOKUP($A10,'Annex 2 Designated EHV charges'!$D:$P,12,FALSE)),"")</f>
        <v/>
      </c>
      <c r="H10" s="93" t="str">
        <f>IFERROR(IF(VLOOKUP($A10,'Annex 2 Designated EHV charges'!$D:$P,13,FALSE)=0,"",VLOOKUP($A10,'Annex 2 Designated EHV charges'!$D:$P,13,FALSE)),"")</f>
        <v/>
      </c>
    </row>
    <row r="11" spans="1:15" x14ac:dyDescent="0.2">
      <c r="A11" s="91" t="str">
        <f t="array" ref="A11">IFERROR(INDEX('Annex 2 Designated EHV charges'!$D$11:$D$58, MATCH(0, IF(ISBLANK('Annex 2 Designated EHV charges'!$D$11:$D$58),1, COUNTIF(A$4:$A10, 'Annex 2 Designated EHV charges'!$D$11:$D$58)), 0)),"")</f>
        <v/>
      </c>
      <c r="B11" s="90" t="str">
        <f>IF($A11="","",VLOOKUP($A11,'Annex 2 Designated EHV charges'!$D:$O,2,0))</f>
        <v/>
      </c>
      <c r="C11" s="91" t="str">
        <f>IF($A11="","",VLOOKUP($A11,'Annex 2 Designated EHV charges'!$D:$O,3,0))</f>
        <v/>
      </c>
      <c r="D11" s="90" t="str">
        <f>IF($A11="","",VLOOKUP($A11,'Annex 2 Designated EHV charges'!$D:$O,4,0))</f>
        <v/>
      </c>
      <c r="E11" s="92" t="str">
        <f>IFERROR(IF(VLOOKUP($A11,'Annex 2 Designated EHV charges'!$D:$P,10,FALSE)=0,"",VLOOKUP($A11,'Annex 2 Designated EHV charges'!$D:$P,10,FALSE)),"")</f>
        <v/>
      </c>
      <c r="F11" s="198" t="str">
        <f>IFERROR(IF(VLOOKUP($A11,'Annex 2 Designated EHV charges'!$D:$P,11,FALSE)=0,"",VLOOKUP($A11,'Annex 2 Designated EHV charges'!$D:$P,11,FALSE)),"")</f>
        <v/>
      </c>
      <c r="G11" s="93" t="str">
        <f>IFERROR(IF(VLOOKUP($A11,'Annex 2 Designated EHV charges'!$D:$P,12,FALSE)=0,"",VLOOKUP($A11,'Annex 2 Designated EHV charges'!$D:$P,12,FALSE)),"")</f>
        <v/>
      </c>
      <c r="H11" s="93" t="str">
        <f>IFERROR(IF(VLOOKUP($A11,'Annex 2 Designated EHV charges'!$D:$P,13,FALSE)=0,"",VLOOKUP($A11,'Annex 2 Designated EHV charges'!$D:$P,13,FALSE)),"")</f>
        <v/>
      </c>
    </row>
    <row r="12" spans="1:15" x14ac:dyDescent="0.2">
      <c r="A12" s="91" t="str">
        <f t="array" ref="A12">IFERROR(INDEX('Annex 2 Designated EHV charges'!$D$11:$D$58, MATCH(0, IF(ISBLANK('Annex 2 Designated EHV charges'!$D$11:$D$58),1, COUNTIF(A$4:$A11, 'Annex 2 Designated EHV charges'!$D$11:$D$58)), 0)),"")</f>
        <v/>
      </c>
      <c r="B12" s="90" t="str">
        <f>IF($A12="","",VLOOKUP($A12,'Annex 2 Designated EHV charges'!$D:$O,2,0))</f>
        <v/>
      </c>
      <c r="C12" s="91" t="str">
        <f>IF($A12="","",VLOOKUP($A12,'Annex 2 Designated EHV charges'!$D:$O,3,0))</f>
        <v/>
      </c>
      <c r="D12" s="90" t="str">
        <f>IF($A12="","",VLOOKUP($A12,'Annex 2 Designated EHV charges'!$D:$O,4,0))</f>
        <v/>
      </c>
      <c r="E12" s="92" t="str">
        <f>IFERROR(IF(VLOOKUP($A12,'Annex 2 Designated EHV charges'!$D:$P,10,FALSE)=0,"",VLOOKUP($A12,'Annex 2 Designated EHV charges'!$D:$P,10,FALSE)),"")</f>
        <v/>
      </c>
      <c r="F12" s="198" t="str">
        <f>IFERROR(IF(VLOOKUP($A12,'Annex 2 Designated EHV charges'!$D:$P,11,FALSE)=0,"",VLOOKUP($A12,'Annex 2 Designated EHV charges'!$D:$P,11,FALSE)),"")</f>
        <v/>
      </c>
      <c r="G12" s="93" t="str">
        <f>IFERROR(IF(VLOOKUP($A12,'Annex 2 Designated EHV charges'!$D:$P,12,FALSE)=0,"",VLOOKUP($A12,'Annex 2 Designated EHV charges'!$D:$P,12,FALSE)),"")</f>
        <v/>
      </c>
      <c r="H12" s="93" t="str">
        <f>IFERROR(IF(VLOOKUP($A12,'Annex 2 Designated EHV charges'!$D:$P,13,FALSE)=0,"",VLOOKUP($A12,'Annex 2 Designated EHV charges'!$D:$P,13,FALSE)),"")</f>
        <v/>
      </c>
    </row>
    <row r="13" spans="1:15" x14ac:dyDescent="0.2">
      <c r="A13" s="49" t="str">
        <f t="array" ref="A13">IFERROR(INDEX('Annex 2 Designated EHV charges'!$D$11:$D$58, MATCH(0, IF(ISBLANK('Annex 2 Designated EHV charges'!$D$11:$D$58),1, COUNTIF(A$4:$A12, 'Annex 2 Designated EHV charges'!$D$11:$D$58)), 0)),"")</f>
        <v/>
      </c>
      <c r="B13" s="49" t="str">
        <f>IF($A13="","",VLOOKUP($A13,'Annex 2 Designated EHV charges'!$D:$O,2,0))</f>
        <v/>
      </c>
      <c r="C13" s="57" t="str">
        <f>IF($A13="","",VLOOKUP($A13,'Annex 2 Designated EHV charges'!$D:$O,3,0))</f>
        <v/>
      </c>
      <c r="D13" s="57" t="str">
        <f>IF($A13="","",VLOOKUP($A13,'Annex 2 Designated EHV charges'!$D:$O,4,0))</f>
        <v/>
      </c>
      <c r="E13" s="58" t="str">
        <f>IFERROR(IF(VLOOKUP($A13,'Annex 2 Designated EHV charges'!$D:$P,10,FALSE)=0,"",VLOOKUP($A13,'Annex 2 Designated EHV charges'!$D:$P,10,FALSE)),"")</f>
        <v/>
      </c>
      <c r="F13" s="59" t="str">
        <f>IFERROR(IF(VLOOKUP($A13,'Annex 2 Designated EHV charges'!$D:$P,11,FALSE)=0,"",VLOOKUP($A13,'Annex 2 Designated EHV charges'!$D:$P,11,FALSE)),"")</f>
        <v/>
      </c>
      <c r="G13" s="59" t="str">
        <f>IFERROR(IF(VLOOKUP($A13,'Annex 2 Designated EHV charges'!$D:$P,12,FALSE)=0,"",VLOOKUP($A13,'Annex 2 Designated EHV charges'!$D:$P,12,FALSE)),"")</f>
        <v/>
      </c>
      <c r="H13" s="49" t="str">
        <f>IFERROR(IF(VLOOKUP($A13,'Annex 2 Designated EHV charges'!$D:$P,13,FALSE)=0,"",VLOOKUP($A13,'Annex 2 Designated EHV charges'!$D:$P,13,FALSE)),"")</f>
        <v/>
      </c>
    </row>
    <row r="14" spans="1:15" x14ac:dyDescent="0.2">
      <c r="A14" s="49" t="str">
        <f t="array" ref="A14">IFERROR(INDEX('Annex 2 Designated EHV charges'!$D$11:$D$58, MATCH(0, IF(ISBLANK('Annex 2 Designated EHV charges'!$D$11:$D$58),1, COUNTIF(A$4:$A13, 'Annex 2 Designated EHV charges'!$D$11:$D$58)), 0)),"")</f>
        <v/>
      </c>
      <c r="B14" s="49" t="str">
        <f>IF($A14="","",VLOOKUP($A14,'Annex 2 Designated EHV charges'!$D:$O,2,0))</f>
        <v/>
      </c>
      <c r="C14" s="57" t="str">
        <f>IF($A14="","",VLOOKUP($A14,'Annex 2 Designated EHV charges'!$D:$O,3,0))</f>
        <v/>
      </c>
      <c r="D14" s="57" t="str">
        <f>IF($A14="","",VLOOKUP($A14,'Annex 2 Designated EHV charges'!$D:$O,4,0))</f>
        <v/>
      </c>
      <c r="E14" s="58" t="str">
        <f>IFERROR(IF(VLOOKUP($A14,'Annex 2 Designated EHV charges'!$D:$P,10,FALSE)=0,"",VLOOKUP($A14,'Annex 2 Designated EHV charges'!$D:$P,10,FALSE)),"")</f>
        <v/>
      </c>
      <c r="F14" s="59" t="str">
        <f>IFERROR(IF(VLOOKUP($A14,'Annex 2 Designated EHV charges'!$D:$P,11,FALSE)=0,"",VLOOKUP($A14,'Annex 2 Designated EHV charges'!$D:$P,11,FALSE)),"")</f>
        <v/>
      </c>
      <c r="G14" s="59" t="str">
        <f>IFERROR(IF(VLOOKUP($A14,'Annex 2 Designated EHV charges'!$D:$P,12,FALSE)=0,"",VLOOKUP($A14,'Annex 2 Designated EHV charges'!$D:$P,12,FALSE)),"")</f>
        <v/>
      </c>
      <c r="H14" s="49" t="str">
        <f>IFERROR(IF(VLOOKUP($A14,'Annex 2 Designated EHV charges'!$D:$P,13,FALSE)=0,"",VLOOKUP($A14,'Annex 2 Designated EHV charges'!$D:$P,13,FALSE)),"")</f>
        <v/>
      </c>
    </row>
    <row r="15" spans="1:15" x14ac:dyDescent="0.2">
      <c r="A15" s="49" t="str">
        <f t="array" ref="A15">IFERROR(INDEX('Annex 2 Designated EHV charges'!$D$11:$D$58, MATCH(0, IF(ISBLANK('Annex 2 Designated EHV charges'!$D$11:$D$58),1, COUNTIF(A$4:$A14, 'Annex 2 Designated EHV charges'!$D$11:$D$58)), 0)),"")</f>
        <v/>
      </c>
      <c r="B15" s="49" t="str">
        <f>IF($A15="","",VLOOKUP($A15,'Annex 2 Designated EHV charges'!$D:$O,2,0))</f>
        <v/>
      </c>
      <c r="C15" s="57" t="str">
        <f>IF($A15="","",VLOOKUP($A15,'Annex 2 Designated EHV charges'!$D:$O,3,0))</f>
        <v/>
      </c>
      <c r="D15" s="57" t="str">
        <f>IF($A15="","",VLOOKUP($A15,'Annex 2 Designated EHV charges'!$D:$O,4,0))</f>
        <v/>
      </c>
      <c r="E15" s="58" t="str">
        <f>IFERROR(IF(VLOOKUP($A15,'Annex 2 Designated EHV charges'!$D:$P,10,FALSE)=0,"",VLOOKUP($A15,'Annex 2 Designated EHV charges'!$D:$P,10,FALSE)),"")</f>
        <v/>
      </c>
      <c r="F15" s="59" t="str">
        <f>IFERROR(IF(VLOOKUP($A15,'Annex 2 Designated EHV charges'!$D:$P,11,FALSE)=0,"",VLOOKUP($A15,'Annex 2 Designated EHV charges'!$D:$P,11,FALSE)),"")</f>
        <v/>
      </c>
      <c r="G15" s="59" t="str">
        <f>IFERROR(IF(VLOOKUP($A15,'Annex 2 Designated EHV charges'!$D:$P,12,FALSE)=0,"",VLOOKUP($A15,'Annex 2 Designated EHV charges'!$D:$P,12,FALSE)),"")</f>
        <v/>
      </c>
      <c r="H15" s="49" t="str">
        <f>IFERROR(IF(VLOOKUP($A15,'Annex 2 Designated EHV charges'!$D:$P,13,FALSE)=0,"",VLOOKUP($A15,'Annex 2 Designated EHV charges'!$D:$P,13,FALSE)),"")</f>
        <v/>
      </c>
    </row>
    <row r="16" spans="1:15" x14ac:dyDescent="0.2">
      <c r="A16" s="49" t="str">
        <f t="array" ref="A16">IFERROR(INDEX('Annex 2 Designated EHV charges'!$D$11:$D$58, MATCH(0, IF(ISBLANK('Annex 2 Designated EHV charges'!$D$11:$D$58),1, COUNTIF(A$4:$A15, 'Annex 2 Designated EHV charges'!$D$11:$D$58)), 0)),"")</f>
        <v/>
      </c>
      <c r="B16" s="49" t="str">
        <f>IF($A16="","",VLOOKUP($A16,'Annex 2 Designated EHV charges'!$D:$O,2,0))</f>
        <v/>
      </c>
      <c r="C16" s="57" t="str">
        <f>IF($A16="","",VLOOKUP($A16,'Annex 2 Designated EHV charges'!$D:$O,3,0))</f>
        <v/>
      </c>
      <c r="D16" s="57" t="str">
        <f>IF($A16="","",VLOOKUP($A16,'Annex 2 Designated EHV charges'!$D:$O,4,0))</f>
        <v/>
      </c>
      <c r="E16" s="58" t="str">
        <f>IFERROR(IF(VLOOKUP($A16,'Annex 2 Designated EHV charges'!$D:$P,10,FALSE)=0,"",VLOOKUP($A16,'Annex 2 Designated EHV charges'!$D:$P,10,FALSE)),"")</f>
        <v/>
      </c>
      <c r="F16" s="59" t="str">
        <f>IFERROR(IF(VLOOKUP($A16,'Annex 2 Designated EHV charges'!$D:$P,11,FALSE)=0,"",VLOOKUP($A16,'Annex 2 Designated EHV charges'!$D:$P,11,FALSE)),"")</f>
        <v/>
      </c>
      <c r="G16" s="59" t="str">
        <f>IFERROR(IF(VLOOKUP($A16,'Annex 2 Designated EHV charges'!$D:$P,12,FALSE)=0,"",VLOOKUP($A16,'Annex 2 Designated EHV charges'!$D:$P,12,FALSE)),"")</f>
        <v/>
      </c>
      <c r="H16" s="49" t="str">
        <f>IFERROR(IF(VLOOKUP($A16,'Annex 2 Designated EHV charges'!$D:$P,13,FALSE)=0,"",VLOOKUP($A16,'Annex 2 Designated EHV charges'!$D:$P,13,FALSE)),"")</f>
        <v/>
      </c>
    </row>
    <row r="17" spans="1:8" x14ac:dyDescent="0.2">
      <c r="A17" s="49" t="str">
        <f t="array" ref="A17">IFERROR(INDEX('Annex 2 Designated EHV charges'!$D$11:$D$58, MATCH(0, IF(ISBLANK('Annex 2 Designated EHV charges'!$D$11:$D$58),1, COUNTIF(A$4:$A16, 'Annex 2 Designated EHV charges'!$D$11:$D$58)), 0)),"")</f>
        <v/>
      </c>
      <c r="B17" s="49" t="str">
        <f>IF($A17="","",VLOOKUP($A17,'Annex 2 Designated EHV charges'!$D:$O,2,0))</f>
        <v/>
      </c>
      <c r="C17" s="57" t="str">
        <f>IF($A17="","",VLOOKUP($A17,'Annex 2 Designated EHV charges'!$D:$O,3,0))</f>
        <v/>
      </c>
      <c r="D17" s="57" t="str">
        <f>IF($A17="","",VLOOKUP($A17,'Annex 2 Designated EHV charges'!$D:$O,4,0))</f>
        <v/>
      </c>
      <c r="E17" s="58" t="str">
        <f>IFERROR(IF(VLOOKUP($A17,'Annex 2 Designated EHV charges'!$D:$P,10,FALSE)=0,"",VLOOKUP($A17,'Annex 2 Designated EHV charges'!$D:$P,10,FALSE)),"")</f>
        <v/>
      </c>
      <c r="F17" s="59" t="str">
        <f>IFERROR(IF(VLOOKUP($A17,'Annex 2 Designated EHV charges'!$D:$P,11,FALSE)=0,"",VLOOKUP($A17,'Annex 2 Designated EHV charges'!$D:$P,11,FALSE)),"")</f>
        <v/>
      </c>
      <c r="G17" s="59" t="str">
        <f>IFERROR(IF(VLOOKUP($A17,'Annex 2 Designated EHV charges'!$D:$P,12,FALSE)=0,"",VLOOKUP($A17,'Annex 2 Designated EHV charges'!$D:$P,12,FALSE)),"")</f>
        <v/>
      </c>
      <c r="H17" s="49" t="str">
        <f>IFERROR(IF(VLOOKUP($A17,'Annex 2 Designated EHV charges'!$D:$P,13,FALSE)=0,"",VLOOKUP($A17,'Annex 2 Designated EHV charges'!$D:$P,13,FALSE)),"")</f>
        <v/>
      </c>
    </row>
    <row r="18" spans="1:8" x14ac:dyDescent="0.2">
      <c r="A18" s="49" t="str">
        <f t="array" ref="A18">IFERROR(INDEX('Annex 2 Designated EHV charges'!$D$11:$D$58, MATCH(0, IF(ISBLANK('Annex 2 Designated EHV charges'!$D$11:$D$58),1, COUNTIF(A$4:$A17, 'Annex 2 Designated EHV charges'!$D$11:$D$58)), 0)),"")</f>
        <v/>
      </c>
      <c r="B18" s="49" t="str">
        <f>IF($A18="","",VLOOKUP($A18,'Annex 2 Designated EHV charges'!$D:$O,2,0))</f>
        <v/>
      </c>
      <c r="C18" s="57" t="str">
        <f>IF($A18="","",VLOOKUP($A18,'Annex 2 Designated EHV charges'!$D:$O,3,0))</f>
        <v/>
      </c>
      <c r="D18" s="57" t="str">
        <f>IF($A18="","",VLOOKUP($A18,'Annex 2 Designated EHV charges'!$D:$O,4,0))</f>
        <v/>
      </c>
      <c r="E18" s="58" t="str">
        <f>IFERROR(IF(VLOOKUP($A18,'Annex 2 Designated EHV charges'!$D:$P,10,FALSE)=0,"",VLOOKUP($A18,'Annex 2 Designated EHV charges'!$D:$P,10,FALSE)),"")</f>
        <v/>
      </c>
      <c r="F18" s="59" t="str">
        <f>IFERROR(IF(VLOOKUP($A18,'Annex 2 Designated EHV charges'!$D:$P,11,FALSE)=0,"",VLOOKUP($A18,'Annex 2 Designated EHV charges'!$D:$P,11,FALSE)),"")</f>
        <v/>
      </c>
      <c r="G18" s="59" t="str">
        <f>IFERROR(IF(VLOOKUP($A18,'Annex 2 Designated EHV charges'!$D:$P,12,FALSE)=0,"",VLOOKUP($A18,'Annex 2 Designated EHV charges'!$D:$P,12,FALSE)),"")</f>
        <v/>
      </c>
      <c r="H18" s="49" t="str">
        <f>IFERROR(IF(VLOOKUP($A18,'Annex 2 Designated EHV charges'!$D:$P,13,FALSE)=0,"",VLOOKUP($A18,'Annex 2 Designated EHV charges'!$D:$P,13,FALSE)),"")</f>
        <v/>
      </c>
    </row>
    <row r="19" spans="1:8" x14ac:dyDescent="0.2">
      <c r="A19" s="49" t="str">
        <f t="array" ref="A19">IFERROR(INDEX('Annex 2 Designated EHV charges'!$D$11:$D$58, MATCH(0, IF(ISBLANK('Annex 2 Designated EHV charges'!$D$11:$D$58),1, COUNTIF(A$4:$A18, 'Annex 2 Designated EHV charges'!$D$11:$D$58)), 0)),"")</f>
        <v/>
      </c>
      <c r="B19" s="49" t="str">
        <f>IF($A19="","",VLOOKUP($A19,'Annex 2 Designated EHV charges'!$D:$O,2,0))</f>
        <v/>
      </c>
      <c r="C19" s="57" t="str">
        <f>IF($A19="","",VLOOKUP($A19,'Annex 2 Designated EHV charges'!$D:$O,3,0))</f>
        <v/>
      </c>
      <c r="D19" s="57" t="str">
        <f>IF($A19="","",VLOOKUP($A19,'Annex 2 Designated EHV charges'!$D:$O,4,0))</f>
        <v/>
      </c>
      <c r="E19" s="58" t="str">
        <f>IFERROR(IF(VLOOKUP($A19,'Annex 2 Designated EHV charges'!$D:$P,10,FALSE)=0,"",VLOOKUP($A19,'Annex 2 Designated EHV charges'!$D:$P,10,FALSE)),"")</f>
        <v/>
      </c>
      <c r="F19" s="59" t="str">
        <f>IFERROR(IF(VLOOKUP($A19,'Annex 2 Designated EHV charges'!$D:$P,11,FALSE)=0,"",VLOOKUP($A19,'Annex 2 Designated EHV charges'!$D:$P,11,FALSE)),"")</f>
        <v/>
      </c>
      <c r="G19" s="59" t="str">
        <f>IFERROR(IF(VLOOKUP($A19,'Annex 2 Designated EHV charges'!$D:$P,12,FALSE)=0,"",VLOOKUP($A19,'Annex 2 Designated EHV charges'!$D:$P,12,FALSE)),"")</f>
        <v/>
      </c>
      <c r="H19" s="49" t="str">
        <f>IFERROR(IF(VLOOKUP($A19,'Annex 2 Designated EHV charges'!$D:$P,13,FALSE)=0,"",VLOOKUP($A19,'Annex 2 Designated EHV charges'!$D:$P,13,FALSE)),"")</f>
        <v/>
      </c>
    </row>
    <row r="20" spans="1:8" x14ac:dyDescent="0.2">
      <c r="A20" s="49" t="str">
        <f t="array" ref="A20">IFERROR(INDEX('Annex 2 Designated EHV charges'!$D$11:$D$58, MATCH(0, IF(ISBLANK('Annex 2 Designated EHV charges'!$D$11:$D$58),1, COUNTIF(A$4:$A19, 'Annex 2 Designated EHV charges'!$D$11:$D$58)), 0)),"")</f>
        <v/>
      </c>
      <c r="B20" s="49" t="str">
        <f>IF($A20="","",VLOOKUP($A20,'Annex 2 Designated EHV charges'!$D:$O,2,0))</f>
        <v/>
      </c>
      <c r="C20" s="57" t="str">
        <f>IF($A20="","",VLOOKUP($A20,'Annex 2 Designated EHV charges'!$D:$O,3,0))</f>
        <v/>
      </c>
      <c r="D20" s="57" t="str">
        <f>IF($A20="","",VLOOKUP($A20,'Annex 2 Designated EHV charges'!$D:$O,4,0))</f>
        <v/>
      </c>
      <c r="E20" s="58" t="str">
        <f>IFERROR(IF(VLOOKUP($A20,'Annex 2 Designated EHV charges'!$D:$P,10,FALSE)=0,"",VLOOKUP($A20,'Annex 2 Designated EHV charges'!$D:$P,10,FALSE)),"")</f>
        <v/>
      </c>
      <c r="F20" s="59" t="str">
        <f>IFERROR(IF(VLOOKUP($A20,'Annex 2 Designated EHV charges'!$D:$P,11,FALSE)=0,"",VLOOKUP($A20,'Annex 2 Designated EHV charges'!$D:$P,11,FALSE)),"")</f>
        <v/>
      </c>
      <c r="G20" s="59" t="str">
        <f>IFERROR(IF(VLOOKUP($A20,'Annex 2 Designated EHV charges'!$D:$P,12,FALSE)=0,"",VLOOKUP($A20,'Annex 2 Designated EHV charges'!$D:$P,12,FALSE)),"")</f>
        <v/>
      </c>
      <c r="H20" s="49" t="str">
        <f>IFERROR(IF(VLOOKUP($A20,'Annex 2 Designated EHV charges'!$D:$P,13,FALSE)=0,"",VLOOKUP($A20,'Annex 2 Designated EHV charges'!$D:$P,13,FALSE)),"")</f>
        <v/>
      </c>
    </row>
    <row r="21" spans="1:8" x14ac:dyDescent="0.2">
      <c r="A21" s="49" t="str">
        <f t="array" ref="A21">IFERROR(INDEX('Annex 2 Designated EHV charges'!$D$11:$D$58, MATCH(0, IF(ISBLANK('Annex 2 Designated EHV charges'!$D$11:$D$58),1, COUNTIF(A$4:$A20, 'Annex 2 Designated EHV charges'!$D$11:$D$58)), 0)),"")</f>
        <v/>
      </c>
      <c r="B21" s="49" t="str">
        <f>IF($A21="","",VLOOKUP($A21,'Annex 2 Designated EHV charges'!$D:$O,2,0))</f>
        <v/>
      </c>
      <c r="C21" s="57" t="str">
        <f>IF($A21="","",VLOOKUP($A21,'Annex 2 Designated EHV charges'!$D:$O,3,0))</f>
        <v/>
      </c>
      <c r="D21" s="57" t="str">
        <f>IF($A21="","",VLOOKUP($A21,'Annex 2 Designated EHV charges'!$D:$O,4,0))</f>
        <v/>
      </c>
      <c r="E21" s="58" t="str">
        <f>IFERROR(IF(VLOOKUP($A21,'Annex 2 Designated EHV charges'!$D:$P,10,FALSE)=0,"",VLOOKUP($A21,'Annex 2 Designated EHV charges'!$D:$P,10,FALSE)),"")</f>
        <v/>
      </c>
      <c r="F21" s="59" t="str">
        <f>IFERROR(IF(VLOOKUP($A21,'Annex 2 Designated EHV charges'!$D:$P,11,FALSE)=0,"",VLOOKUP($A21,'Annex 2 Designated EHV charges'!$D:$P,11,FALSE)),"")</f>
        <v/>
      </c>
      <c r="G21" s="59" t="str">
        <f>IFERROR(IF(VLOOKUP($A21,'Annex 2 Designated EHV charges'!$D:$P,12,FALSE)=0,"",VLOOKUP($A21,'Annex 2 Designated EHV charges'!$D:$P,12,FALSE)),"")</f>
        <v/>
      </c>
      <c r="H21" s="49" t="str">
        <f>IFERROR(IF(VLOOKUP($A21,'Annex 2 Designated EHV charges'!$D:$P,13,FALSE)=0,"",VLOOKUP($A21,'Annex 2 Designated EHV charges'!$D:$P,13,FALSE)),"")</f>
        <v/>
      </c>
    </row>
    <row r="22" spans="1:8" x14ac:dyDescent="0.2">
      <c r="A22" s="49" t="str">
        <f t="array" ref="A22">IFERROR(INDEX('Annex 2 Designated EHV charges'!$D$11:$D$58, MATCH(0, IF(ISBLANK('Annex 2 Designated EHV charges'!$D$11:$D$58),1, COUNTIF(A$4:$A21, 'Annex 2 Designated EHV charges'!$D$11:$D$58)), 0)),"")</f>
        <v/>
      </c>
      <c r="B22" s="49" t="str">
        <f>IF($A22="","",VLOOKUP($A22,'Annex 2 Designated EHV charges'!$D:$O,2,0))</f>
        <v/>
      </c>
      <c r="C22" s="57" t="str">
        <f>IF($A22="","",VLOOKUP($A22,'Annex 2 Designated EHV charges'!$D:$O,3,0))</f>
        <v/>
      </c>
      <c r="D22" s="57" t="str">
        <f>IF($A22="","",VLOOKUP($A22,'Annex 2 Designated EHV charges'!$D:$O,4,0))</f>
        <v/>
      </c>
      <c r="E22" s="58" t="str">
        <f>IFERROR(IF(VLOOKUP($A22,'Annex 2 Designated EHV charges'!$D:$P,10,FALSE)=0,"",VLOOKUP($A22,'Annex 2 Designated EHV charges'!$D:$P,10,FALSE)),"")</f>
        <v/>
      </c>
      <c r="F22" s="59" t="str">
        <f>IFERROR(IF(VLOOKUP($A22,'Annex 2 Designated EHV charges'!$D:$P,11,FALSE)=0,"",VLOOKUP($A22,'Annex 2 Designated EHV charges'!$D:$P,11,FALSE)),"")</f>
        <v/>
      </c>
      <c r="G22" s="59" t="str">
        <f>IFERROR(IF(VLOOKUP($A22,'Annex 2 Designated EHV charges'!$D:$P,12,FALSE)=0,"",VLOOKUP($A22,'Annex 2 Designated EHV charges'!$D:$P,12,FALSE)),"")</f>
        <v/>
      </c>
      <c r="H22" s="49" t="str">
        <f>IFERROR(IF(VLOOKUP($A22,'Annex 2 Designated EHV charges'!$D:$P,13,FALSE)=0,"",VLOOKUP($A22,'Annex 2 Designated EHV charges'!$D:$P,13,FALSE)),"")</f>
        <v/>
      </c>
    </row>
    <row r="23" spans="1:8" x14ac:dyDescent="0.2">
      <c r="A23" s="49" t="str">
        <f t="array" ref="A23">IFERROR(INDEX('Annex 2 Designated EHV charges'!$D$11:$D$58, MATCH(0, IF(ISBLANK('Annex 2 Designated EHV charges'!$D$11:$D$58),1, COUNTIF(A$4:$A22, 'Annex 2 Designated EHV charges'!$D$11:$D$58)), 0)),"")</f>
        <v/>
      </c>
      <c r="B23" s="49" t="str">
        <f>IF($A23="","",VLOOKUP($A23,'Annex 2 Designated EHV charges'!$D:$O,2,0))</f>
        <v/>
      </c>
      <c r="C23" s="57" t="str">
        <f>IF($A23="","",VLOOKUP($A23,'Annex 2 Designated EHV charges'!$D:$O,3,0))</f>
        <v/>
      </c>
      <c r="D23" s="57" t="str">
        <f>IF($A23="","",VLOOKUP($A23,'Annex 2 Designated EHV charges'!$D:$O,4,0))</f>
        <v/>
      </c>
      <c r="E23" s="58" t="str">
        <f>IFERROR(IF(VLOOKUP($A23,'Annex 2 Designated EHV charges'!$D:$P,10,FALSE)=0,"",VLOOKUP($A23,'Annex 2 Designated EHV charges'!$D:$P,10,FALSE)),"")</f>
        <v/>
      </c>
      <c r="F23" s="59" t="str">
        <f>IFERROR(IF(VLOOKUP($A23,'Annex 2 Designated EHV charges'!$D:$P,11,FALSE)=0,"",VLOOKUP($A23,'Annex 2 Designated EHV charges'!$D:$P,11,FALSE)),"")</f>
        <v/>
      </c>
      <c r="G23" s="59" t="str">
        <f>IFERROR(IF(VLOOKUP($A23,'Annex 2 Designated EHV charges'!$D:$P,12,FALSE)=0,"",VLOOKUP($A23,'Annex 2 Designated EHV charges'!$D:$P,12,FALSE)),"")</f>
        <v/>
      </c>
      <c r="H23" s="49" t="str">
        <f>IFERROR(IF(VLOOKUP($A23,'Annex 2 Designated EHV charges'!$D:$P,13,FALSE)=0,"",VLOOKUP($A23,'Annex 2 Designated EHV charges'!$D:$P,13,FALSE)),"")</f>
        <v/>
      </c>
    </row>
    <row r="24" spans="1:8" x14ac:dyDescent="0.2">
      <c r="A24" s="49" t="str">
        <f t="array" ref="A24">IFERROR(INDEX('Annex 2 Designated EHV charges'!$D$11:$D$58, MATCH(0, IF(ISBLANK('Annex 2 Designated EHV charges'!$D$11:$D$58),1, COUNTIF(A$4:$A23, 'Annex 2 Designated EHV charges'!$D$11:$D$58)), 0)),"")</f>
        <v/>
      </c>
      <c r="B24" s="49" t="str">
        <f>IF($A24="","",VLOOKUP($A24,'Annex 2 Designated EHV charges'!$D:$O,2,0))</f>
        <v/>
      </c>
      <c r="C24" s="57" t="str">
        <f>IF($A24="","",VLOOKUP($A24,'Annex 2 Designated EHV charges'!$D:$O,3,0))</f>
        <v/>
      </c>
      <c r="D24" s="57" t="str">
        <f>IF($A24="","",VLOOKUP($A24,'Annex 2 Designated EHV charges'!$D:$O,4,0))</f>
        <v/>
      </c>
      <c r="E24" s="58" t="str">
        <f>IFERROR(IF(VLOOKUP($A24,'Annex 2 Designated EHV charges'!$D:$P,10,FALSE)=0,"",VLOOKUP($A24,'Annex 2 Designated EHV charges'!$D:$P,10,FALSE)),"")</f>
        <v/>
      </c>
      <c r="F24" s="59" t="str">
        <f>IFERROR(IF(VLOOKUP($A24,'Annex 2 Designated EHV charges'!$D:$P,11,FALSE)=0,"",VLOOKUP($A24,'Annex 2 Designated EHV charges'!$D:$P,11,FALSE)),"")</f>
        <v/>
      </c>
      <c r="G24" s="59" t="str">
        <f>IFERROR(IF(VLOOKUP($A24,'Annex 2 Designated EHV charges'!$D:$P,12,FALSE)=0,"",VLOOKUP($A24,'Annex 2 Designated EHV charges'!$D:$P,12,FALSE)),"")</f>
        <v/>
      </c>
      <c r="H24" s="49" t="str">
        <f>IFERROR(IF(VLOOKUP($A24,'Annex 2 Designated EHV charges'!$D:$P,13,FALSE)=0,"",VLOOKUP($A24,'Annex 2 Designated EHV charges'!$D:$P,13,FALSE)),"")</f>
        <v/>
      </c>
    </row>
    <row r="25" spans="1:8" x14ac:dyDescent="0.2">
      <c r="A25" s="49" t="str">
        <f t="array" ref="A25">IFERROR(INDEX('Annex 2 Designated EHV charges'!$D$11:$D$58, MATCH(0, IF(ISBLANK('Annex 2 Designated EHV charges'!$D$11:$D$58),1, COUNTIF(A$4:$A24, 'Annex 2 Designated EHV charges'!$D$11:$D$58)), 0)),"")</f>
        <v/>
      </c>
      <c r="B25" s="49" t="str">
        <f>IF($A25="","",VLOOKUP($A25,'Annex 2 Designated EHV charges'!$D:$O,2,0))</f>
        <v/>
      </c>
      <c r="C25" s="57" t="str">
        <f>IF($A25="","",VLOOKUP($A25,'Annex 2 Designated EHV charges'!$D:$O,3,0))</f>
        <v/>
      </c>
      <c r="D25" s="57" t="str">
        <f>IF($A25="","",VLOOKUP($A25,'Annex 2 Designated EHV charges'!$D:$O,4,0))</f>
        <v/>
      </c>
      <c r="E25" s="58" t="str">
        <f>IFERROR(IF(VLOOKUP($A25,'Annex 2 Designated EHV charges'!$D:$P,10,FALSE)=0,"",VLOOKUP($A25,'Annex 2 Designated EHV charges'!$D:$P,10,FALSE)),"")</f>
        <v/>
      </c>
      <c r="F25" s="59" t="str">
        <f>IFERROR(IF(VLOOKUP($A25,'Annex 2 Designated EHV charges'!$D:$P,11,FALSE)=0,"",VLOOKUP($A25,'Annex 2 Designated EHV charges'!$D:$P,11,FALSE)),"")</f>
        <v/>
      </c>
      <c r="G25" s="59" t="str">
        <f>IFERROR(IF(VLOOKUP($A25,'Annex 2 Designated EHV charges'!$D:$P,12,FALSE)=0,"",VLOOKUP($A25,'Annex 2 Designated EHV charges'!$D:$P,12,FALSE)),"")</f>
        <v/>
      </c>
      <c r="H25" s="49" t="str">
        <f>IFERROR(IF(VLOOKUP($A25,'Annex 2 Designated EHV charges'!$D:$P,13,FALSE)=0,"",VLOOKUP($A25,'Annex 2 Designated EHV charges'!$D:$P,13,FALSE)),"")</f>
        <v/>
      </c>
    </row>
    <row r="26" spans="1:8" x14ac:dyDescent="0.2">
      <c r="A26" s="49" t="str">
        <f t="array" ref="A26">IFERROR(INDEX('Annex 2 Designated EHV charges'!$D$11:$D$58, MATCH(0, IF(ISBLANK('Annex 2 Designated EHV charges'!$D$11:$D$58),1, COUNTIF(A$4:$A25, 'Annex 2 Designated EHV charges'!$D$11:$D$58)), 0)),"")</f>
        <v/>
      </c>
      <c r="B26" s="49" t="str">
        <f>IF($A26="","",VLOOKUP($A26,'Annex 2 Designated EHV charges'!$D:$O,2,0))</f>
        <v/>
      </c>
      <c r="C26" s="57" t="str">
        <f>IF($A26="","",VLOOKUP($A26,'Annex 2 Designated EHV charges'!$D:$O,3,0))</f>
        <v/>
      </c>
      <c r="D26" s="57" t="str">
        <f>IF($A26="","",VLOOKUP($A26,'Annex 2 Designated EHV charges'!$D:$O,4,0))</f>
        <v/>
      </c>
      <c r="E26" s="58" t="str">
        <f>IFERROR(IF(VLOOKUP($A26,'Annex 2 Designated EHV charges'!$D:$P,10,FALSE)=0,"",VLOOKUP($A26,'Annex 2 Designated EHV charges'!$D:$P,10,FALSE)),"")</f>
        <v/>
      </c>
      <c r="F26" s="59" t="str">
        <f>IFERROR(IF(VLOOKUP($A26,'Annex 2 Designated EHV charges'!$D:$P,11,FALSE)=0,"",VLOOKUP($A26,'Annex 2 Designated EHV charges'!$D:$P,11,FALSE)),"")</f>
        <v/>
      </c>
      <c r="G26" s="59" t="str">
        <f>IFERROR(IF(VLOOKUP($A26,'Annex 2 Designated EHV charges'!$D:$P,12,FALSE)=0,"",VLOOKUP($A26,'Annex 2 Designated EHV charges'!$D:$P,12,FALSE)),"")</f>
        <v/>
      </c>
      <c r="H26" s="49" t="str">
        <f>IFERROR(IF(VLOOKUP($A26,'Annex 2 Designated EHV charges'!$D:$P,13,FALSE)=0,"",VLOOKUP($A26,'Annex 2 Designated EHV charges'!$D:$P,13,FALSE)),"")</f>
        <v/>
      </c>
    </row>
    <row r="27" spans="1:8" x14ac:dyDescent="0.2">
      <c r="A27" s="49" t="str">
        <f t="array" ref="A27">IFERROR(INDEX('Annex 2 Designated EHV charges'!$D$11:$D$58, MATCH(0, IF(ISBLANK('Annex 2 Designated EHV charges'!$D$11:$D$58),1, COUNTIF(A$4:$A26, 'Annex 2 Designated EHV charges'!$D$11:$D$58)), 0)),"")</f>
        <v/>
      </c>
      <c r="B27" s="49" t="str">
        <f>IF($A27="","",VLOOKUP($A27,'Annex 2 Designated EHV charges'!$D:$O,2,0))</f>
        <v/>
      </c>
      <c r="C27" s="57" t="str">
        <f>IF($A27="","",VLOOKUP($A27,'Annex 2 Designated EHV charges'!$D:$O,3,0))</f>
        <v/>
      </c>
      <c r="D27" s="57" t="str">
        <f>IF($A27="","",VLOOKUP($A27,'Annex 2 Designated EHV charges'!$D:$O,4,0))</f>
        <v/>
      </c>
      <c r="E27" s="58" t="str">
        <f>IFERROR(IF(VLOOKUP($A27,'Annex 2 Designated EHV charges'!$D:$P,10,FALSE)=0,"",VLOOKUP($A27,'Annex 2 Designated EHV charges'!$D:$P,10,FALSE)),"")</f>
        <v/>
      </c>
      <c r="F27" s="59" t="str">
        <f>IFERROR(IF(VLOOKUP($A27,'Annex 2 Designated EHV charges'!$D:$P,11,FALSE)=0,"",VLOOKUP($A27,'Annex 2 Designated EHV charges'!$D:$P,11,FALSE)),"")</f>
        <v/>
      </c>
      <c r="G27" s="59" t="str">
        <f>IFERROR(IF(VLOOKUP($A27,'Annex 2 Designated EHV charges'!$D:$P,12,FALSE)=0,"",VLOOKUP($A27,'Annex 2 Designated EHV charges'!$D:$P,12,FALSE)),"")</f>
        <v/>
      </c>
      <c r="H27" s="49" t="str">
        <f>IFERROR(IF(VLOOKUP($A27,'Annex 2 Designated EHV charges'!$D:$P,13,FALSE)=0,"",VLOOKUP($A27,'Annex 2 Designated EHV charges'!$D:$P,13,FALSE)),"")</f>
        <v/>
      </c>
    </row>
    <row r="28" spans="1:8" x14ac:dyDescent="0.2">
      <c r="A28" s="49" t="str">
        <f t="array" ref="A28">IFERROR(INDEX('Annex 2 Designated EHV charges'!$D$11:$D$58, MATCH(0, IF(ISBLANK('Annex 2 Designated EHV charges'!$D$11:$D$58),1, COUNTIF(A$4:$A27, 'Annex 2 Designated EHV charges'!$D$11:$D$58)), 0)),"")</f>
        <v/>
      </c>
      <c r="B28" s="49" t="str">
        <f>IF($A28="","",VLOOKUP($A28,'Annex 2 Designated EHV charges'!$D:$O,2,0))</f>
        <v/>
      </c>
      <c r="C28" s="57" t="str">
        <f>IF($A28="","",VLOOKUP($A28,'Annex 2 Designated EHV charges'!$D:$O,3,0))</f>
        <v/>
      </c>
      <c r="D28" s="57" t="str">
        <f>IF($A28="","",VLOOKUP($A28,'Annex 2 Designated EHV charges'!$D:$O,4,0))</f>
        <v/>
      </c>
      <c r="E28" s="58" t="str">
        <f>IFERROR(IF(VLOOKUP($A28,'Annex 2 Designated EHV charges'!$D:$P,10,FALSE)=0,"",VLOOKUP($A28,'Annex 2 Designated EHV charges'!$D:$P,10,FALSE)),"")</f>
        <v/>
      </c>
      <c r="F28" s="59" t="str">
        <f>IFERROR(IF(VLOOKUP($A28,'Annex 2 Designated EHV charges'!$D:$P,11,FALSE)=0,"",VLOOKUP($A28,'Annex 2 Designated EHV charges'!$D:$P,11,FALSE)),"")</f>
        <v/>
      </c>
      <c r="G28" s="59" t="str">
        <f>IFERROR(IF(VLOOKUP($A28,'Annex 2 Designated EHV charges'!$D:$P,12,FALSE)=0,"",VLOOKUP($A28,'Annex 2 Designated EHV charges'!$D:$P,12,FALSE)),"")</f>
        <v/>
      </c>
      <c r="H28" s="49" t="str">
        <f>IFERROR(IF(VLOOKUP($A28,'Annex 2 Designated EHV charges'!$D:$P,13,FALSE)=0,"",VLOOKUP($A28,'Annex 2 Designated EHV charges'!$D:$P,13,FALSE)),"")</f>
        <v/>
      </c>
    </row>
    <row r="29" spans="1:8" x14ac:dyDescent="0.2">
      <c r="A29" s="49" t="str">
        <f t="array" ref="A29">IFERROR(INDEX('Annex 2 Designated EHV charges'!$D$11:$D$58, MATCH(0, IF(ISBLANK('Annex 2 Designated EHV charges'!$D$11:$D$58),1, COUNTIF(A$4:$A28, 'Annex 2 Designated EHV charges'!$D$11:$D$58)), 0)),"")</f>
        <v/>
      </c>
      <c r="B29" s="49" t="str">
        <f>IF($A29="","",VLOOKUP($A29,'Annex 2 Designated EHV charges'!$D:$O,2,0))</f>
        <v/>
      </c>
      <c r="C29" s="57" t="str">
        <f>IF($A29="","",VLOOKUP($A29,'Annex 2 Designated EHV charges'!$D:$O,3,0))</f>
        <v/>
      </c>
      <c r="D29" s="57" t="str">
        <f>IF($A29="","",VLOOKUP($A29,'Annex 2 Designated EHV charges'!$D:$O,4,0))</f>
        <v/>
      </c>
      <c r="E29" s="58" t="str">
        <f>IFERROR(IF(VLOOKUP($A29,'Annex 2 Designated EHV charges'!$D:$P,10,FALSE)=0,"",VLOOKUP($A29,'Annex 2 Designated EHV charges'!$D:$P,10,FALSE)),"")</f>
        <v/>
      </c>
      <c r="F29" s="59" t="str">
        <f>IFERROR(IF(VLOOKUP($A29,'Annex 2 Designated EHV charges'!$D:$P,11,FALSE)=0,"",VLOOKUP($A29,'Annex 2 Designated EHV charges'!$D:$P,11,FALSE)),"")</f>
        <v/>
      </c>
      <c r="G29" s="59" t="str">
        <f>IFERROR(IF(VLOOKUP($A29,'Annex 2 Designated EHV charges'!$D:$P,12,FALSE)=0,"",VLOOKUP($A29,'Annex 2 Designated EHV charges'!$D:$P,12,FALSE)),"")</f>
        <v/>
      </c>
      <c r="H29" s="49" t="str">
        <f>IFERROR(IF(VLOOKUP($A29,'Annex 2 Designated EHV charges'!$D:$P,13,FALSE)=0,"",VLOOKUP($A29,'Annex 2 Designated EHV charges'!$D:$P,13,FALSE)),"")</f>
        <v/>
      </c>
    </row>
    <row r="30" spans="1:8" x14ac:dyDescent="0.2">
      <c r="A30" s="49" t="str">
        <f t="array" ref="A30">IFERROR(INDEX('Annex 2 Designated EHV charges'!$D$11:$D$58, MATCH(0, IF(ISBLANK('Annex 2 Designated EHV charges'!$D$11:$D$58),1, COUNTIF(A$4:$A29, 'Annex 2 Designated EHV charges'!$D$11:$D$58)), 0)),"")</f>
        <v/>
      </c>
      <c r="B30" s="49" t="str">
        <f>IF($A30="","",VLOOKUP($A30,'Annex 2 Designated EHV charges'!$D:$O,2,0))</f>
        <v/>
      </c>
      <c r="C30" s="57" t="str">
        <f>IF($A30="","",VLOOKUP($A30,'Annex 2 Designated EHV charges'!$D:$O,3,0))</f>
        <v/>
      </c>
      <c r="D30" s="57" t="str">
        <f>IF($A30="","",VLOOKUP($A30,'Annex 2 Designated EHV charges'!$D:$O,4,0))</f>
        <v/>
      </c>
      <c r="E30" s="58" t="str">
        <f>IFERROR(IF(VLOOKUP($A30,'Annex 2 Designated EHV charges'!$D:$P,10,FALSE)=0,"",VLOOKUP($A30,'Annex 2 Designated EHV charges'!$D:$P,10,FALSE)),"")</f>
        <v/>
      </c>
      <c r="F30" s="59" t="str">
        <f>IFERROR(IF(VLOOKUP($A30,'Annex 2 Designated EHV charges'!$D:$P,11,FALSE)=0,"",VLOOKUP($A30,'Annex 2 Designated EHV charges'!$D:$P,11,FALSE)),"")</f>
        <v/>
      </c>
      <c r="G30" s="59" t="str">
        <f>IFERROR(IF(VLOOKUP($A30,'Annex 2 Designated EHV charges'!$D:$P,12,FALSE)=0,"",VLOOKUP($A30,'Annex 2 Designated EHV charges'!$D:$P,12,FALSE)),"")</f>
        <v/>
      </c>
      <c r="H30" s="49" t="str">
        <f>IFERROR(IF(VLOOKUP($A30,'Annex 2 Designated EHV charges'!$D:$P,13,FALSE)=0,"",VLOOKUP($A30,'Annex 2 Designated EHV charges'!$D:$P,13,FALSE)),"")</f>
        <v/>
      </c>
    </row>
    <row r="31" spans="1:8" x14ac:dyDescent="0.2">
      <c r="A31" s="49" t="str">
        <f t="array" ref="A31">IFERROR(INDEX('Annex 2 Designated EHV charges'!$D$11:$D$58, MATCH(0, IF(ISBLANK('Annex 2 Designated EHV charges'!$D$11:$D$58),1, COUNTIF(A$4:$A30, 'Annex 2 Designated EHV charges'!$D$11:$D$58)), 0)),"")</f>
        <v/>
      </c>
      <c r="B31" s="49" t="str">
        <f>IF($A31="","",VLOOKUP($A31,'Annex 2 Designated EHV charges'!$D:$O,2,0))</f>
        <v/>
      </c>
      <c r="C31" s="57" t="str">
        <f>IF($A31="","",VLOOKUP($A31,'Annex 2 Designated EHV charges'!$D:$O,3,0))</f>
        <v/>
      </c>
      <c r="D31" s="57" t="str">
        <f>IF($A31="","",VLOOKUP($A31,'Annex 2 Designated EHV charges'!$D:$O,4,0))</f>
        <v/>
      </c>
      <c r="E31" s="58" t="str">
        <f>IFERROR(IF(VLOOKUP($A31,'Annex 2 Designated EHV charges'!$D:$P,10,FALSE)=0,"",VLOOKUP($A31,'Annex 2 Designated EHV charges'!$D:$P,10,FALSE)),"")</f>
        <v/>
      </c>
      <c r="F31" s="59" t="str">
        <f>IFERROR(IF(VLOOKUP($A31,'Annex 2 Designated EHV charges'!$D:$P,11,FALSE)=0,"",VLOOKUP($A31,'Annex 2 Designated EHV charges'!$D:$P,11,FALSE)),"")</f>
        <v/>
      </c>
      <c r="G31" s="59" t="str">
        <f>IFERROR(IF(VLOOKUP($A31,'Annex 2 Designated EHV charges'!$D:$P,12,FALSE)=0,"",VLOOKUP($A31,'Annex 2 Designated EHV charges'!$D:$P,12,FALSE)),"")</f>
        <v/>
      </c>
      <c r="H31" s="49" t="str">
        <f>IFERROR(IF(VLOOKUP($A31,'Annex 2 Designated EHV charges'!$D:$P,13,FALSE)=0,"",VLOOKUP($A31,'Annex 2 Designated EHV charges'!$D:$P,13,FALSE)),"")</f>
        <v/>
      </c>
    </row>
    <row r="32" spans="1:8" x14ac:dyDescent="0.2">
      <c r="A32" s="49" t="str">
        <f t="array" ref="A32">IFERROR(INDEX('Annex 2 Designated EHV charges'!$D$11:$D$58, MATCH(0, IF(ISBLANK('Annex 2 Designated EHV charges'!$D$11:$D$58),1, COUNTIF(A$4:$A31, 'Annex 2 Designated EHV charges'!$D$11:$D$58)), 0)),"")</f>
        <v/>
      </c>
      <c r="B32" s="49" t="str">
        <f>IF($A32="","",VLOOKUP($A32,'Annex 2 Designated EHV charges'!$D:$O,2,0))</f>
        <v/>
      </c>
      <c r="C32" s="57" t="str">
        <f>IF($A32="","",VLOOKUP($A32,'Annex 2 Designated EHV charges'!$D:$O,3,0))</f>
        <v/>
      </c>
      <c r="D32" s="57" t="str">
        <f>IF($A32="","",VLOOKUP($A32,'Annex 2 Designated EHV charges'!$D:$O,4,0))</f>
        <v/>
      </c>
      <c r="E32" s="58" t="str">
        <f>IFERROR(IF(VLOOKUP($A32,'Annex 2 Designated EHV charges'!$D:$P,10,FALSE)=0,"",VLOOKUP($A32,'Annex 2 Designated EHV charges'!$D:$P,10,FALSE)),"")</f>
        <v/>
      </c>
      <c r="F32" s="59" t="str">
        <f>IFERROR(IF(VLOOKUP($A32,'Annex 2 Designated EHV charges'!$D:$P,11,FALSE)=0,"",VLOOKUP($A32,'Annex 2 Designated EHV charges'!$D:$P,11,FALSE)),"")</f>
        <v/>
      </c>
      <c r="G32" s="59" t="str">
        <f>IFERROR(IF(VLOOKUP($A32,'Annex 2 Designated EHV charges'!$D:$P,12,FALSE)=0,"",VLOOKUP($A32,'Annex 2 Designated EHV charges'!$D:$P,12,FALSE)),"")</f>
        <v/>
      </c>
      <c r="H32" s="49" t="str">
        <f>IFERROR(IF(VLOOKUP($A32,'Annex 2 Designated EHV charges'!$D:$P,13,FALSE)=0,"",VLOOKUP($A32,'Annex 2 Designated EHV charges'!$D:$P,13,FALSE)),"")</f>
        <v/>
      </c>
    </row>
    <row r="33" spans="1:8" x14ac:dyDescent="0.2">
      <c r="A33" s="49" t="str">
        <f t="array" ref="A33">IFERROR(INDEX('Annex 2 Designated EHV charges'!$D$11:$D$58, MATCH(0, IF(ISBLANK('Annex 2 Designated EHV charges'!$D$11:$D$58),1, COUNTIF(A$4:$A32, 'Annex 2 Designated EHV charges'!$D$11:$D$58)), 0)),"")</f>
        <v/>
      </c>
      <c r="B33" s="49" t="str">
        <f>IF($A33="","",VLOOKUP($A33,'Annex 2 Designated EHV charges'!$D:$O,2,0))</f>
        <v/>
      </c>
      <c r="C33" s="57" t="str">
        <f>IF($A33="","",VLOOKUP($A33,'Annex 2 Designated EHV charges'!$D:$O,3,0))</f>
        <v/>
      </c>
      <c r="D33" s="57" t="str">
        <f>IF($A33="","",VLOOKUP($A33,'Annex 2 Designated EHV charges'!$D:$O,4,0))</f>
        <v/>
      </c>
      <c r="E33" s="58" t="str">
        <f>IFERROR(IF(VLOOKUP($A33,'Annex 2 Designated EHV charges'!$D:$P,10,FALSE)=0,"",VLOOKUP($A33,'Annex 2 Designated EHV charges'!$D:$P,10,FALSE)),"")</f>
        <v/>
      </c>
      <c r="F33" s="59" t="str">
        <f>IFERROR(IF(VLOOKUP($A33,'Annex 2 Designated EHV charges'!$D:$P,11,FALSE)=0,"",VLOOKUP($A33,'Annex 2 Designated EHV charges'!$D:$P,11,FALSE)),"")</f>
        <v/>
      </c>
      <c r="G33" s="59" t="str">
        <f>IFERROR(IF(VLOOKUP($A33,'Annex 2 Designated EHV charges'!$D:$P,12,FALSE)=0,"",VLOOKUP($A33,'Annex 2 Designated EHV charges'!$D:$P,12,FALSE)),"")</f>
        <v/>
      </c>
      <c r="H33" s="49" t="str">
        <f>IFERROR(IF(VLOOKUP($A33,'Annex 2 Designated EHV charges'!$D:$P,13,FALSE)=0,"",VLOOKUP($A33,'Annex 2 Designated EHV charges'!$D:$P,13,FALSE)),"")</f>
        <v/>
      </c>
    </row>
    <row r="34" spans="1:8" x14ac:dyDescent="0.2">
      <c r="A34" s="49" t="str">
        <f t="array" ref="A34">IFERROR(INDEX('Annex 2 Designated EHV charges'!$D$11:$D$58, MATCH(0, IF(ISBLANK('Annex 2 Designated EHV charges'!$D$11:$D$58),1, COUNTIF(A$4:$A33, 'Annex 2 Designated EHV charges'!$D$11:$D$58)), 0)),"")</f>
        <v/>
      </c>
      <c r="B34" s="49" t="str">
        <f>IF($A34="","",VLOOKUP($A34,'Annex 2 Designated EHV charges'!$D:$O,2,0))</f>
        <v/>
      </c>
      <c r="C34" s="57" t="str">
        <f>IF($A34="","",VLOOKUP($A34,'Annex 2 Designated EHV charges'!$D:$O,3,0))</f>
        <v/>
      </c>
      <c r="D34" s="57" t="str">
        <f>IF($A34="","",VLOOKUP($A34,'Annex 2 Designated EHV charges'!$D:$O,4,0))</f>
        <v/>
      </c>
      <c r="E34" s="58" t="str">
        <f>IFERROR(IF(VLOOKUP($A34,'Annex 2 Designated EHV charges'!$D:$P,10,FALSE)=0,"",VLOOKUP($A34,'Annex 2 Designated EHV charges'!$D:$P,10,FALSE)),"")</f>
        <v/>
      </c>
      <c r="F34" s="59" t="str">
        <f>IFERROR(IF(VLOOKUP($A34,'Annex 2 Designated EHV charges'!$D:$P,11,FALSE)=0,"",VLOOKUP($A34,'Annex 2 Designated EHV charges'!$D:$P,11,FALSE)),"")</f>
        <v/>
      </c>
      <c r="G34" s="59" t="str">
        <f>IFERROR(IF(VLOOKUP($A34,'Annex 2 Designated EHV charges'!$D:$P,12,FALSE)=0,"",VLOOKUP($A34,'Annex 2 Designated EHV charges'!$D:$P,12,FALSE)),"")</f>
        <v/>
      </c>
      <c r="H34" s="49" t="str">
        <f>IFERROR(IF(VLOOKUP($A34,'Annex 2 Designated EHV charges'!$D:$P,13,FALSE)=0,"",VLOOKUP($A34,'Annex 2 Designated EHV charges'!$D:$P,13,FALSE)),"")</f>
        <v/>
      </c>
    </row>
    <row r="35" spans="1:8" x14ac:dyDescent="0.2">
      <c r="A35" s="49" t="str">
        <f t="array" ref="A35">IFERROR(INDEX('Annex 2 Designated EHV charges'!$D$11:$D$58, MATCH(0, IF(ISBLANK('Annex 2 Designated EHV charges'!$D$11:$D$58),1, COUNTIF(A$4:$A34, 'Annex 2 Designated EHV charges'!$D$11:$D$58)), 0)),"")</f>
        <v/>
      </c>
      <c r="B35" s="49" t="str">
        <f>IF($A35="","",VLOOKUP($A35,'Annex 2 Designated EHV charges'!$D:$O,2,0))</f>
        <v/>
      </c>
      <c r="C35" s="57" t="str">
        <f>IF($A35="","",VLOOKUP($A35,'Annex 2 Designated EHV charges'!$D:$O,3,0))</f>
        <v/>
      </c>
      <c r="D35" s="57" t="str">
        <f>IF($A35="","",VLOOKUP($A35,'Annex 2 Designated EHV charges'!$D:$O,4,0))</f>
        <v/>
      </c>
      <c r="E35" s="58" t="str">
        <f>IFERROR(IF(VLOOKUP($A35,'Annex 2 Designated EHV charges'!$D:$P,10,FALSE)=0,"",VLOOKUP($A35,'Annex 2 Designated EHV charges'!$D:$P,10,FALSE)),"")</f>
        <v/>
      </c>
      <c r="F35" s="59" t="str">
        <f>IFERROR(IF(VLOOKUP($A35,'Annex 2 Designated EHV charges'!$D:$P,11,FALSE)=0,"",VLOOKUP($A35,'Annex 2 Designated EHV charges'!$D:$P,11,FALSE)),"")</f>
        <v/>
      </c>
      <c r="G35" s="59" t="str">
        <f>IFERROR(IF(VLOOKUP($A35,'Annex 2 Designated EHV charges'!$D:$P,12,FALSE)=0,"",VLOOKUP($A35,'Annex 2 Designated EHV charges'!$D:$P,12,FALSE)),"")</f>
        <v/>
      </c>
      <c r="H35" s="49" t="str">
        <f>IFERROR(IF(VLOOKUP($A35,'Annex 2 Designated EHV charges'!$D:$P,13,FALSE)=0,"",VLOOKUP($A35,'Annex 2 Designated EHV charges'!$D:$P,13,FALSE)),"")</f>
        <v/>
      </c>
    </row>
    <row r="36" spans="1:8" x14ac:dyDescent="0.2">
      <c r="A36" s="49" t="str">
        <f t="array" ref="A36">IFERROR(INDEX('Annex 2 Designated EHV charges'!$D$11:$D$58, MATCH(0, IF(ISBLANK('Annex 2 Designated EHV charges'!$D$11:$D$58),1, COUNTIF(A$4:$A35, 'Annex 2 Designated EHV charges'!$D$11:$D$58)), 0)),"")</f>
        <v/>
      </c>
      <c r="B36" s="49" t="str">
        <f>IF($A36="","",VLOOKUP($A36,'Annex 2 Designated EHV charges'!$D:$O,2,0))</f>
        <v/>
      </c>
      <c r="C36" s="57" t="str">
        <f>IF($A36="","",VLOOKUP($A36,'Annex 2 Designated EHV charges'!$D:$O,3,0))</f>
        <v/>
      </c>
      <c r="D36" s="57" t="str">
        <f>IF($A36="","",VLOOKUP($A36,'Annex 2 Designated EHV charges'!$D:$O,4,0))</f>
        <v/>
      </c>
      <c r="E36" s="58" t="str">
        <f>IFERROR(IF(VLOOKUP($A36,'Annex 2 Designated EHV charges'!$D:$P,10,FALSE)=0,"",VLOOKUP($A36,'Annex 2 Designated EHV charges'!$D:$P,10,FALSE)),"")</f>
        <v/>
      </c>
      <c r="F36" s="59" t="str">
        <f>IFERROR(IF(VLOOKUP($A36,'Annex 2 Designated EHV charges'!$D:$P,11,FALSE)=0,"",VLOOKUP($A36,'Annex 2 Designated EHV charges'!$D:$P,11,FALSE)),"")</f>
        <v/>
      </c>
      <c r="G36" s="59" t="str">
        <f>IFERROR(IF(VLOOKUP($A36,'Annex 2 Designated EHV charges'!$D:$P,12,FALSE)=0,"",VLOOKUP($A36,'Annex 2 Designated EHV charges'!$D:$P,12,FALSE)),"")</f>
        <v/>
      </c>
      <c r="H36" s="49" t="str">
        <f>IFERROR(IF(VLOOKUP($A36,'Annex 2 Designated EHV charges'!$D:$P,13,FALSE)=0,"",VLOOKUP($A36,'Annex 2 Designated EHV charges'!$D:$P,13,FALSE)),"")</f>
        <v/>
      </c>
    </row>
    <row r="37" spans="1:8" x14ac:dyDescent="0.2">
      <c r="A37" s="49" t="str">
        <f t="array" ref="A37">IFERROR(INDEX('Annex 2 Designated EHV charges'!$D$11:$D$58, MATCH(0, IF(ISBLANK('Annex 2 Designated EHV charges'!$D$11:$D$58),1, COUNTIF(A$4:$A36, 'Annex 2 Designated EHV charges'!$D$11:$D$58)), 0)),"")</f>
        <v/>
      </c>
      <c r="B37" s="49" t="str">
        <f>IF($A37="","",VLOOKUP($A37,'Annex 2 Designated EHV charges'!$D:$O,2,0))</f>
        <v/>
      </c>
      <c r="C37" s="57" t="str">
        <f>IF($A37="","",VLOOKUP($A37,'Annex 2 Designated EHV charges'!$D:$O,3,0))</f>
        <v/>
      </c>
      <c r="D37" s="57" t="str">
        <f>IF($A37="","",VLOOKUP($A37,'Annex 2 Designated EHV charges'!$D:$O,4,0))</f>
        <v/>
      </c>
      <c r="E37" s="58" t="str">
        <f>IFERROR(IF(VLOOKUP($A37,'Annex 2 Designated EHV charges'!$D:$P,10,FALSE)=0,"",VLOOKUP($A37,'Annex 2 Designated EHV charges'!$D:$P,10,FALSE)),"")</f>
        <v/>
      </c>
      <c r="F37" s="59" t="str">
        <f>IFERROR(IF(VLOOKUP($A37,'Annex 2 Designated EHV charges'!$D:$P,11,FALSE)=0,"",VLOOKUP($A37,'Annex 2 Designated EHV charges'!$D:$P,11,FALSE)),"")</f>
        <v/>
      </c>
      <c r="G37" s="59" t="str">
        <f>IFERROR(IF(VLOOKUP($A37,'Annex 2 Designated EHV charges'!$D:$P,12,FALSE)=0,"",VLOOKUP($A37,'Annex 2 Designated EHV charges'!$D:$P,12,FALSE)),"")</f>
        <v/>
      </c>
      <c r="H37" s="49" t="str">
        <f>IFERROR(IF(VLOOKUP($A37,'Annex 2 Designated EHV charges'!$D:$P,13,FALSE)=0,"",VLOOKUP($A37,'Annex 2 Designated EHV charges'!$D:$P,13,FALSE)),"")</f>
        <v/>
      </c>
    </row>
    <row r="38" spans="1:8" x14ac:dyDescent="0.2">
      <c r="A38" s="49" t="str">
        <f t="array" ref="A38">IFERROR(INDEX('Annex 2 Designated EHV charges'!$D$11:$D$58, MATCH(0, IF(ISBLANK('Annex 2 Designated EHV charges'!$D$11:$D$58),1, COUNTIF(A$4:$A37, 'Annex 2 Designated EHV charges'!$D$11:$D$58)), 0)),"")</f>
        <v/>
      </c>
      <c r="B38" s="49" t="str">
        <f>IF($A38="","",VLOOKUP($A38,'Annex 2 Designated EHV charges'!$D:$O,2,0))</f>
        <v/>
      </c>
      <c r="C38" s="57" t="str">
        <f>IF($A38="","",VLOOKUP($A38,'Annex 2 Designated EHV charges'!$D:$O,3,0))</f>
        <v/>
      </c>
      <c r="D38" s="57" t="str">
        <f>IF($A38="","",VLOOKUP($A38,'Annex 2 Designated EHV charges'!$D:$O,4,0))</f>
        <v/>
      </c>
      <c r="E38" s="58" t="str">
        <f>IFERROR(IF(VLOOKUP($A38,'Annex 2 Designated EHV charges'!$D:$P,10,FALSE)=0,"",VLOOKUP($A38,'Annex 2 Designated EHV charges'!$D:$P,10,FALSE)),"")</f>
        <v/>
      </c>
      <c r="F38" s="59" t="str">
        <f>IFERROR(IF(VLOOKUP($A38,'Annex 2 Designated EHV charges'!$D:$P,11,FALSE)=0,"",VLOOKUP($A38,'Annex 2 Designated EHV charges'!$D:$P,11,FALSE)),"")</f>
        <v/>
      </c>
      <c r="G38" s="59" t="str">
        <f>IFERROR(IF(VLOOKUP($A38,'Annex 2 Designated EHV charges'!$D:$P,12,FALSE)=0,"",VLOOKUP($A38,'Annex 2 Designated EHV charges'!$D:$P,12,FALSE)),"")</f>
        <v/>
      </c>
      <c r="H38" s="49" t="str">
        <f>IFERROR(IF(VLOOKUP($A38,'Annex 2 Designated EHV charges'!$D:$P,13,FALSE)=0,"",VLOOKUP($A38,'Annex 2 Designated EHV charges'!$D:$P,13,FALSE)),"")</f>
        <v/>
      </c>
    </row>
    <row r="39" spans="1:8" x14ac:dyDescent="0.2">
      <c r="A39" s="49" t="str">
        <f t="array" ref="A39">IFERROR(INDEX('Annex 2 Designated EHV charges'!$D$11:$D$58, MATCH(0, IF(ISBLANK('Annex 2 Designated EHV charges'!$D$11:$D$58),1, COUNTIF(A$4:$A38, 'Annex 2 Designated EHV charges'!$D$11:$D$58)), 0)),"")</f>
        <v/>
      </c>
      <c r="B39" s="49" t="str">
        <f>IF($A39="","",VLOOKUP($A39,'Annex 2 Designated EHV charges'!$D:$O,2,0))</f>
        <v/>
      </c>
      <c r="C39" s="57" t="str">
        <f>IF($A39="","",VLOOKUP($A39,'Annex 2 Designated EHV charges'!$D:$O,3,0))</f>
        <v/>
      </c>
      <c r="D39" s="57" t="str">
        <f>IF($A39="","",VLOOKUP($A39,'Annex 2 Designated EHV charges'!$D:$O,4,0))</f>
        <v/>
      </c>
      <c r="E39" s="58" t="str">
        <f>IFERROR(IF(VLOOKUP($A39,'Annex 2 Designated EHV charges'!$D:$P,10,FALSE)=0,"",VLOOKUP($A39,'Annex 2 Designated EHV charges'!$D:$P,10,FALSE)),"")</f>
        <v/>
      </c>
      <c r="F39" s="59" t="str">
        <f>IFERROR(IF(VLOOKUP($A39,'Annex 2 Designated EHV charges'!$D:$P,11,FALSE)=0,"",VLOOKUP($A39,'Annex 2 Designated EHV charges'!$D:$P,11,FALSE)),"")</f>
        <v/>
      </c>
      <c r="G39" s="59" t="str">
        <f>IFERROR(IF(VLOOKUP($A39,'Annex 2 Designated EHV charges'!$D:$P,12,FALSE)=0,"",VLOOKUP($A39,'Annex 2 Designated EHV charges'!$D:$P,12,FALSE)),"")</f>
        <v/>
      </c>
      <c r="H39" s="49" t="str">
        <f>IFERROR(IF(VLOOKUP($A39,'Annex 2 Designated EHV charges'!$D:$P,13,FALSE)=0,"",VLOOKUP($A39,'Annex 2 Designated EHV charges'!$D:$P,13,FALSE)),"")</f>
        <v/>
      </c>
    </row>
    <row r="40" spans="1:8" x14ac:dyDescent="0.2">
      <c r="A40" s="49" t="str">
        <f t="array" ref="A40">IFERROR(INDEX('Annex 2 Designated EHV charges'!$D$11:$D$58, MATCH(0, IF(ISBLANK('Annex 2 Designated EHV charges'!$D$11:$D$58),1, COUNTIF(A$4:$A39, 'Annex 2 Designated EHV charges'!$D$11:$D$58)), 0)),"")</f>
        <v/>
      </c>
      <c r="B40" s="49" t="str">
        <f>IF($A40="","",VLOOKUP($A40,'Annex 2 Designated EHV charges'!$D:$O,2,0))</f>
        <v/>
      </c>
      <c r="C40" s="57" t="str">
        <f>IF($A40="","",VLOOKUP($A40,'Annex 2 Designated EHV charges'!$D:$O,3,0))</f>
        <v/>
      </c>
      <c r="D40" s="57" t="str">
        <f>IF($A40="","",VLOOKUP($A40,'Annex 2 Designated EHV charges'!$D:$O,4,0))</f>
        <v/>
      </c>
      <c r="E40" s="58" t="str">
        <f>IFERROR(IF(VLOOKUP($A40,'Annex 2 Designated EHV charges'!$D:$P,10,FALSE)=0,"",VLOOKUP($A40,'Annex 2 Designated EHV charges'!$D:$P,10,FALSE)),"")</f>
        <v/>
      </c>
      <c r="F40" s="59" t="str">
        <f>IFERROR(IF(VLOOKUP($A40,'Annex 2 Designated EHV charges'!$D:$P,11,FALSE)=0,"",VLOOKUP($A40,'Annex 2 Designated EHV charges'!$D:$P,11,FALSE)),"")</f>
        <v/>
      </c>
      <c r="G40" s="59" t="str">
        <f>IFERROR(IF(VLOOKUP($A40,'Annex 2 Designated EHV charges'!$D:$P,12,FALSE)=0,"",VLOOKUP($A40,'Annex 2 Designated EHV charges'!$D:$P,12,FALSE)),"")</f>
        <v/>
      </c>
      <c r="H40" s="49" t="str">
        <f>IFERROR(IF(VLOOKUP($A40,'Annex 2 Designated EHV charges'!$D:$P,13,FALSE)=0,"",VLOOKUP($A40,'Annex 2 Designated EHV charges'!$D:$P,13,FALSE)),"")</f>
        <v/>
      </c>
    </row>
    <row r="41" spans="1:8" x14ac:dyDescent="0.2">
      <c r="A41" s="49" t="str">
        <f t="array" ref="A41">IFERROR(INDEX('Annex 2 Designated EHV charges'!$D$11:$D$58, MATCH(0, IF(ISBLANK('Annex 2 Designated EHV charges'!$D$11:$D$58),1, COUNTIF(A$4:$A40, 'Annex 2 Designated EHV charges'!$D$11:$D$58)), 0)),"")</f>
        <v/>
      </c>
      <c r="B41" s="49" t="str">
        <f>IF($A41="","",VLOOKUP($A41,'Annex 2 Designated EHV charges'!$D:$O,2,0))</f>
        <v/>
      </c>
      <c r="C41" s="57" t="str">
        <f>IF($A41="","",VLOOKUP($A41,'Annex 2 Designated EHV charges'!$D:$O,3,0))</f>
        <v/>
      </c>
      <c r="D41" s="57" t="str">
        <f>IF($A41="","",VLOOKUP($A41,'Annex 2 Designated EHV charges'!$D:$O,4,0))</f>
        <v/>
      </c>
      <c r="E41" s="58" t="str">
        <f>IFERROR(IF(VLOOKUP($A41,'Annex 2 Designated EHV charges'!$D:$P,10,FALSE)=0,"",VLOOKUP($A41,'Annex 2 Designated EHV charges'!$D:$P,10,FALSE)),"")</f>
        <v/>
      </c>
      <c r="F41" s="59" t="str">
        <f>IFERROR(IF(VLOOKUP($A41,'Annex 2 Designated EHV charges'!$D:$P,11,FALSE)=0,"",VLOOKUP($A41,'Annex 2 Designated EHV charges'!$D:$P,11,FALSE)),"")</f>
        <v/>
      </c>
      <c r="G41" s="59" t="str">
        <f>IFERROR(IF(VLOOKUP($A41,'Annex 2 Designated EHV charges'!$D:$P,12,FALSE)=0,"",VLOOKUP($A41,'Annex 2 Designated EHV charges'!$D:$P,12,FALSE)),"")</f>
        <v/>
      </c>
      <c r="H41" s="49" t="str">
        <f>IFERROR(IF(VLOOKUP($A41,'Annex 2 Designated EHV charges'!$D:$P,13,FALSE)=0,"",VLOOKUP($A41,'Annex 2 Designated EHV charges'!$D:$P,13,FALSE)),"")</f>
        <v/>
      </c>
    </row>
    <row r="42" spans="1:8" x14ac:dyDescent="0.2">
      <c r="A42" s="49" t="str">
        <f t="array" ref="A42">IFERROR(INDEX('Annex 2 Designated EHV charges'!$D$11:$D$58, MATCH(0, IF(ISBLANK('Annex 2 Designated EHV charges'!$D$11:$D$58),1, COUNTIF(A$4:$A41, 'Annex 2 Designated EHV charges'!$D$11:$D$58)), 0)),"")</f>
        <v/>
      </c>
      <c r="B42" s="49" t="str">
        <f>IF($A42="","",VLOOKUP($A42,'Annex 2 Designated EHV charges'!$D:$O,2,0))</f>
        <v/>
      </c>
      <c r="C42" s="57" t="str">
        <f>IF($A42="","",VLOOKUP($A42,'Annex 2 Designated EHV charges'!$D:$O,3,0))</f>
        <v/>
      </c>
      <c r="D42" s="57" t="str">
        <f>IF($A42="","",VLOOKUP($A42,'Annex 2 Designated EHV charges'!$D:$O,4,0))</f>
        <v/>
      </c>
      <c r="E42" s="58" t="str">
        <f>IFERROR(IF(VLOOKUP($A42,'Annex 2 Designated EHV charges'!$D:$P,10,FALSE)=0,"",VLOOKUP($A42,'Annex 2 Designated EHV charges'!$D:$P,10,FALSE)),"")</f>
        <v/>
      </c>
      <c r="F42" s="59" t="str">
        <f>IFERROR(IF(VLOOKUP($A42,'Annex 2 Designated EHV charges'!$D:$P,11,FALSE)=0,"",VLOOKUP($A42,'Annex 2 Designated EHV charges'!$D:$P,11,FALSE)),"")</f>
        <v/>
      </c>
      <c r="G42" s="59" t="str">
        <f>IFERROR(IF(VLOOKUP($A42,'Annex 2 Designated EHV charges'!$D:$P,12,FALSE)=0,"",VLOOKUP($A42,'Annex 2 Designated EHV charges'!$D:$P,12,FALSE)),"")</f>
        <v/>
      </c>
      <c r="H42" s="49" t="str">
        <f>IFERROR(IF(VLOOKUP($A42,'Annex 2 Designated EHV charges'!$D:$P,13,FALSE)=0,"",VLOOKUP($A42,'Annex 2 Designated EHV charges'!$D:$P,13,FALSE)),"")</f>
        <v/>
      </c>
    </row>
    <row r="43" spans="1:8" x14ac:dyDescent="0.2">
      <c r="A43" s="49" t="str">
        <f t="array" ref="A43">IFERROR(INDEX('Annex 2 Designated EHV charges'!$D$11:$D$58, MATCH(0, IF(ISBLANK('Annex 2 Designated EHV charges'!$D$11:$D$58),1, COUNTIF(A$4:$A42, 'Annex 2 Designated EHV charges'!$D$11:$D$58)), 0)),"")</f>
        <v/>
      </c>
      <c r="B43" s="49" t="str">
        <f>IF($A43="","",VLOOKUP($A43,'Annex 2 Designated EHV charges'!$D:$O,2,0))</f>
        <v/>
      </c>
      <c r="C43" s="57" t="str">
        <f>IF($A43="","",VLOOKUP($A43,'Annex 2 Designated EHV charges'!$D:$O,3,0))</f>
        <v/>
      </c>
      <c r="D43" s="57" t="str">
        <f>IF($A43="","",VLOOKUP($A43,'Annex 2 Designated EHV charges'!$D:$O,4,0))</f>
        <v/>
      </c>
      <c r="E43" s="58" t="str">
        <f>IFERROR(IF(VLOOKUP($A43,'Annex 2 Designated EHV charges'!$D:$P,10,FALSE)=0,"",VLOOKUP($A43,'Annex 2 Designated EHV charges'!$D:$P,10,FALSE)),"")</f>
        <v/>
      </c>
      <c r="F43" s="59" t="str">
        <f>IFERROR(IF(VLOOKUP($A43,'Annex 2 Designated EHV charges'!$D:$P,11,FALSE)=0,"",VLOOKUP($A43,'Annex 2 Designated EHV charges'!$D:$P,11,FALSE)),"")</f>
        <v/>
      </c>
      <c r="G43" s="59" t="str">
        <f>IFERROR(IF(VLOOKUP($A43,'Annex 2 Designated EHV charges'!$D:$P,12,FALSE)=0,"",VLOOKUP($A43,'Annex 2 Designated EHV charges'!$D:$P,12,FALSE)),"")</f>
        <v/>
      </c>
      <c r="H43" s="49" t="str">
        <f>IFERROR(IF(VLOOKUP($A43,'Annex 2 Designated EHV charges'!$D:$P,13,FALSE)=0,"",VLOOKUP($A43,'Annex 2 Designated EHV charges'!$D:$P,13,FALSE)),"")</f>
        <v/>
      </c>
    </row>
    <row r="44" spans="1:8" x14ac:dyDescent="0.2">
      <c r="A44" s="49" t="str">
        <f t="array" ref="A44">IFERROR(INDEX('Annex 2 Designated EHV charges'!$D$11:$D$58, MATCH(0, IF(ISBLANK('Annex 2 Designated EHV charges'!$D$11:$D$58),1, COUNTIF(A$4:$A43, 'Annex 2 Designated EHV charges'!$D$11:$D$58)), 0)),"")</f>
        <v/>
      </c>
      <c r="B44" s="49" t="str">
        <f>IF($A44="","",VLOOKUP($A44,'Annex 2 Designated EHV charges'!$D:$O,2,0))</f>
        <v/>
      </c>
      <c r="C44" s="57" t="str">
        <f>IF($A44="","",VLOOKUP($A44,'Annex 2 Designated EHV charges'!$D:$O,3,0))</f>
        <v/>
      </c>
      <c r="D44" s="57" t="str">
        <f>IF($A44="","",VLOOKUP($A44,'Annex 2 Designated EHV charges'!$D:$O,4,0))</f>
        <v/>
      </c>
      <c r="E44" s="58" t="str">
        <f>IFERROR(IF(VLOOKUP($A44,'Annex 2 Designated EHV charges'!$D:$P,10,FALSE)=0,"",VLOOKUP($A44,'Annex 2 Designated EHV charges'!$D:$P,10,FALSE)),"")</f>
        <v/>
      </c>
      <c r="F44" s="59" t="str">
        <f>IFERROR(IF(VLOOKUP($A44,'Annex 2 Designated EHV charges'!$D:$P,11,FALSE)=0,"",VLOOKUP($A44,'Annex 2 Designated EHV charges'!$D:$P,11,FALSE)),"")</f>
        <v/>
      </c>
      <c r="G44" s="59" t="str">
        <f>IFERROR(IF(VLOOKUP($A44,'Annex 2 Designated EHV charges'!$D:$P,12,FALSE)=0,"",VLOOKUP($A44,'Annex 2 Designated EHV charges'!$D:$P,12,FALSE)),"")</f>
        <v/>
      </c>
      <c r="H44" s="49" t="str">
        <f>IFERROR(IF(VLOOKUP($A44,'Annex 2 Designated EHV charges'!$D:$P,13,FALSE)=0,"",VLOOKUP($A44,'Annex 2 Designated EHV charges'!$D:$P,13,FALSE)),"")</f>
        <v/>
      </c>
    </row>
    <row r="45" spans="1:8" x14ac:dyDescent="0.2">
      <c r="A45" s="49" t="str">
        <f t="array" ref="A45">IFERROR(INDEX('Annex 2 Designated EHV charges'!$D$11:$D$58, MATCH(0, IF(ISBLANK('Annex 2 Designated EHV charges'!$D$11:$D$58),1, COUNTIF(A$4:$A44, 'Annex 2 Designated EHV charges'!$D$11:$D$58)), 0)),"")</f>
        <v/>
      </c>
      <c r="B45" s="49" t="str">
        <f>IF($A45="","",VLOOKUP($A45,'Annex 2 Designated EHV charges'!$D:$O,2,0))</f>
        <v/>
      </c>
      <c r="C45" s="57" t="str">
        <f>IF($A45="","",VLOOKUP($A45,'Annex 2 Designated EHV charges'!$D:$O,3,0))</f>
        <v/>
      </c>
      <c r="D45" s="57" t="str">
        <f>IF($A45="","",VLOOKUP($A45,'Annex 2 Designated EHV charges'!$D:$O,4,0))</f>
        <v/>
      </c>
      <c r="E45" s="58" t="str">
        <f>IFERROR(IF(VLOOKUP($A45,'Annex 2 Designated EHV charges'!$D:$P,10,FALSE)=0,"",VLOOKUP($A45,'Annex 2 Designated EHV charges'!$D:$P,10,FALSE)),"")</f>
        <v/>
      </c>
      <c r="F45" s="59" t="str">
        <f>IFERROR(IF(VLOOKUP($A45,'Annex 2 Designated EHV charges'!$D:$P,11,FALSE)=0,"",VLOOKUP($A45,'Annex 2 Designated EHV charges'!$D:$P,11,FALSE)),"")</f>
        <v/>
      </c>
      <c r="G45" s="59" t="str">
        <f>IFERROR(IF(VLOOKUP($A45,'Annex 2 Designated EHV charges'!$D:$P,12,FALSE)=0,"",VLOOKUP($A45,'Annex 2 Designated EHV charges'!$D:$P,12,FALSE)),"")</f>
        <v/>
      </c>
      <c r="H45" s="49" t="str">
        <f>IFERROR(IF(VLOOKUP($A45,'Annex 2 Designated EHV charges'!$D:$P,13,FALSE)=0,"",VLOOKUP($A45,'Annex 2 Designated EHV charges'!$D:$P,13,FALSE)),"")</f>
        <v/>
      </c>
    </row>
    <row r="46" spans="1:8" x14ac:dyDescent="0.2">
      <c r="A46" s="49" t="str">
        <f t="array" ref="A46">IFERROR(INDEX('Annex 2 Designated EHV charges'!$D$11:$D$58, MATCH(0, IF(ISBLANK('Annex 2 Designated EHV charges'!$D$11:$D$58),1, COUNTIF(A$4:$A45, 'Annex 2 Designated EHV charges'!$D$11:$D$58)), 0)),"")</f>
        <v/>
      </c>
      <c r="B46" s="49" t="str">
        <f>IF($A46="","",VLOOKUP($A46,'Annex 2 Designated EHV charges'!$D:$O,2,0))</f>
        <v/>
      </c>
      <c r="C46" s="57" t="str">
        <f>IF($A46="","",VLOOKUP($A46,'Annex 2 Designated EHV charges'!$D:$O,3,0))</f>
        <v/>
      </c>
      <c r="D46" s="57" t="str">
        <f>IF($A46="","",VLOOKUP($A46,'Annex 2 Designated EHV charges'!$D:$O,4,0))</f>
        <v/>
      </c>
      <c r="E46" s="58" t="str">
        <f>IFERROR(IF(VLOOKUP($A46,'Annex 2 Designated EHV charges'!$D:$P,10,FALSE)=0,"",VLOOKUP($A46,'Annex 2 Designated EHV charges'!$D:$P,10,FALSE)),"")</f>
        <v/>
      </c>
      <c r="F46" s="59" t="str">
        <f>IFERROR(IF(VLOOKUP($A46,'Annex 2 Designated EHV charges'!$D:$P,11,FALSE)=0,"",VLOOKUP($A46,'Annex 2 Designated EHV charges'!$D:$P,11,FALSE)),"")</f>
        <v/>
      </c>
      <c r="G46" s="59" t="str">
        <f>IFERROR(IF(VLOOKUP($A46,'Annex 2 Designated EHV charges'!$D:$P,12,FALSE)=0,"",VLOOKUP($A46,'Annex 2 Designated EHV charges'!$D:$P,12,FALSE)),"")</f>
        <v/>
      </c>
      <c r="H46" s="49" t="str">
        <f>IFERROR(IF(VLOOKUP($A46,'Annex 2 Designated EHV charges'!$D:$P,13,FALSE)=0,"",VLOOKUP($A46,'Annex 2 Designated EHV charges'!$D:$P,13,FALSE)),"")</f>
        <v/>
      </c>
    </row>
    <row r="47" spans="1:8" x14ac:dyDescent="0.2">
      <c r="A47" s="49" t="str">
        <f t="array" ref="A47">IFERROR(INDEX('Annex 2 Designated EHV charges'!$D$11:$D$58, MATCH(0, IF(ISBLANK('Annex 2 Designated EHV charges'!$D$11:$D$58),1, COUNTIF(A$4:$A46, 'Annex 2 Designated EHV charges'!$D$11:$D$58)), 0)),"")</f>
        <v/>
      </c>
      <c r="B47" s="49" t="str">
        <f>IF($A47="","",VLOOKUP($A47,'Annex 2 Designated EHV charges'!$D:$O,2,0))</f>
        <v/>
      </c>
      <c r="C47" s="57" t="str">
        <f>IF($A47="","",VLOOKUP($A47,'Annex 2 Designated EHV charges'!$D:$O,3,0))</f>
        <v/>
      </c>
      <c r="D47" s="57" t="str">
        <f>IF($A47="","",VLOOKUP($A47,'Annex 2 Designated EHV charges'!$D:$O,4,0))</f>
        <v/>
      </c>
      <c r="E47" s="58" t="str">
        <f>IFERROR(IF(VLOOKUP($A47,'Annex 2 Designated EHV charges'!$D:$P,10,FALSE)=0,"",VLOOKUP($A47,'Annex 2 Designated EHV charges'!$D:$P,10,FALSE)),"")</f>
        <v/>
      </c>
      <c r="F47" s="59" t="str">
        <f>IFERROR(IF(VLOOKUP($A47,'Annex 2 Designated EHV charges'!$D:$P,11,FALSE)=0,"",VLOOKUP($A47,'Annex 2 Designated EHV charges'!$D:$P,11,FALSE)),"")</f>
        <v/>
      </c>
      <c r="G47" s="59" t="str">
        <f>IFERROR(IF(VLOOKUP($A47,'Annex 2 Designated EHV charges'!$D:$P,12,FALSE)=0,"",VLOOKUP($A47,'Annex 2 Designated EHV charges'!$D:$P,12,FALSE)),"")</f>
        <v/>
      </c>
      <c r="H47" s="49" t="str">
        <f>IFERROR(IF(VLOOKUP($A47,'Annex 2 Designated EHV charges'!$D:$P,13,FALSE)=0,"",VLOOKUP($A47,'Annex 2 Designated EHV charges'!$D:$P,13,FALSE)),"")</f>
        <v/>
      </c>
    </row>
    <row r="48" spans="1:8" x14ac:dyDescent="0.2">
      <c r="A48" s="49" t="str">
        <f t="array" ref="A48">IFERROR(INDEX('Annex 2 Designated EHV charges'!$D$11:$D$58, MATCH(0, IF(ISBLANK('Annex 2 Designated EHV charges'!$D$11:$D$58),1, COUNTIF(A$4:$A47, 'Annex 2 Designated EHV charges'!$D$11:$D$58)), 0)),"")</f>
        <v/>
      </c>
      <c r="B48" s="49" t="str">
        <f>IF($A48="","",VLOOKUP($A48,'Annex 2 Designated EHV charges'!$D:$O,2,0))</f>
        <v/>
      </c>
      <c r="C48" s="57" t="str">
        <f>IF($A48="","",VLOOKUP($A48,'Annex 2 Designated EHV charges'!$D:$O,3,0))</f>
        <v/>
      </c>
      <c r="D48" s="57" t="str">
        <f>IF($A48="","",VLOOKUP($A48,'Annex 2 Designated EHV charges'!$D:$O,4,0))</f>
        <v/>
      </c>
      <c r="E48" s="58" t="str">
        <f>IFERROR(IF(VLOOKUP($A48,'Annex 2 Designated EHV charges'!$D:$P,10,FALSE)=0,"",VLOOKUP($A48,'Annex 2 Designated EHV charges'!$D:$P,10,FALSE)),"")</f>
        <v/>
      </c>
      <c r="F48" s="59" t="str">
        <f>IFERROR(IF(VLOOKUP($A48,'Annex 2 Designated EHV charges'!$D:$P,11,FALSE)=0,"",VLOOKUP($A48,'Annex 2 Designated EHV charges'!$D:$P,11,FALSE)),"")</f>
        <v/>
      </c>
      <c r="G48" s="59" t="str">
        <f>IFERROR(IF(VLOOKUP($A48,'Annex 2 Designated EHV charges'!$D:$P,12,FALSE)=0,"",VLOOKUP($A48,'Annex 2 Designated EHV charges'!$D:$P,12,FALSE)),"")</f>
        <v/>
      </c>
      <c r="H48" s="49" t="str">
        <f>IFERROR(IF(VLOOKUP($A48,'Annex 2 Designated EHV charges'!$D:$P,13,FALSE)=0,"",VLOOKUP($A48,'Annex 2 Designated EHV charges'!$D:$P,13,FALSE)),"")</f>
        <v/>
      </c>
    </row>
    <row r="49" spans="1:8" x14ac:dyDescent="0.2">
      <c r="A49" s="49" t="str">
        <f t="array" ref="A49">IFERROR(INDEX('Annex 2 Designated EHV charges'!$D$11:$D$58, MATCH(0, IF(ISBLANK('Annex 2 Designated EHV charges'!$D$11:$D$58),1, COUNTIF(A$4:$A48, 'Annex 2 Designated EHV charges'!$D$11:$D$58)), 0)),"")</f>
        <v/>
      </c>
      <c r="B49" s="49" t="str">
        <f>IF($A49="","",VLOOKUP($A49,'Annex 2 Designated EHV charges'!$D:$O,2,0))</f>
        <v/>
      </c>
      <c r="C49" s="57" t="str">
        <f>IF($A49="","",VLOOKUP($A49,'Annex 2 Designated EHV charges'!$D:$O,3,0))</f>
        <v/>
      </c>
      <c r="D49" s="57" t="str">
        <f>IF($A49="","",VLOOKUP($A49,'Annex 2 Designated EHV charges'!$D:$O,4,0))</f>
        <v/>
      </c>
      <c r="E49" s="58" t="str">
        <f>IFERROR(IF(VLOOKUP($A49,'Annex 2 Designated EHV charges'!$D:$P,10,FALSE)=0,"",VLOOKUP($A49,'Annex 2 Designated EHV charges'!$D:$P,10,FALSE)),"")</f>
        <v/>
      </c>
      <c r="F49" s="59" t="str">
        <f>IFERROR(IF(VLOOKUP($A49,'Annex 2 Designated EHV charges'!$D:$P,11,FALSE)=0,"",VLOOKUP($A49,'Annex 2 Designated EHV charges'!$D:$P,11,FALSE)),"")</f>
        <v/>
      </c>
      <c r="G49" s="59" t="str">
        <f>IFERROR(IF(VLOOKUP($A49,'Annex 2 Designated EHV charges'!$D:$P,12,FALSE)=0,"",VLOOKUP($A49,'Annex 2 Designated EHV charges'!$D:$P,12,FALSE)),"")</f>
        <v/>
      </c>
      <c r="H49" s="49" t="str">
        <f>IFERROR(IF(VLOOKUP($A49,'Annex 2 Designated EHV charges'!$D:$P,13,FALSE)=0,"",VLOOKUP($A49,'Annex 2 Designated EHV charges'!$D:$P,13,FALSE)),"")</f>
        <v/>
      </c>
    </row>
    <row r="50" spans="1:8" x14ac:dyDescent="0.2">
      <c r="A50" s="49" t="str">
        <f t="array" ref="A50">IFERROR(INDEX('Annex 2 Designated EHV charges'!$D$11:$D$58, MATCH(0, IF(ISBLANK('Annex 2 Designated EHV charges'!$D$11:$D$58),1, COUNTIF(A$4:$A49, 'Annex 2 Designated EHV charges'!$D$11:$D$58)), 0)),"")</f>
        <v/>
      </c>
      <c r="B50" s="49" t="str">
        <f>IF($A50="","",VLOOKUP($A50,'Annex 2 Designated EHV charges'!$D:$O,2,0))</f>
        <v/>
      </c>
      <c r="C50" s="57" t="str">
        <f>IF($A50="","",VLOOKUP($A50,'Annex 2 Designated EHV charges'!$D:$O,3,0))</f>
        <v/>
      </c>
      <c r="D50" s="57" t="str">
        <f>IF($A50="","",VLOOKUP($A50,'Annex 2 Designated EHV charges'!$D:$O,4,0))</f>
        <v/>
      </c>
      <c r="E50" s="58" t="str">
        <f>IFERROR(IF(VLOOKUP($A50,'Annex 2 Designated EHV charges'!$D:$P,10,FALSE)=0,"",VLOOKUP($A50,'Annex 2 Designated EHV charges'!$D:$P,10,FALSE)),"")</f>
        <v/>
      </c>
      <c r="F50" s="59" t="str">
        <f>IFERROR(IF(VLOOKUP($A50,'Annex 2 Designated EHV charges'!$D:$P,11,FALSE)=0,"",VLOOKUP($A50,'Annex 2 Designated EHV charges'!$D:$P,11,FALSE)),"")</f>
        <v/>
      </c>
      <c r="G50" s="59" t="str">
        <f>IFERROR(IF(VLOOKUP($A50,'Annex 2 Designated EHV charges'!$D:$P,12,FALSE)=0,"",VLOOKUP($A50,'Annex 2 Designated EHV charges'!$D:$P,12,FALSE)),"")</f>
        <v/>
      </c>
      <c r="H50" s="49" t="str">
        <f>IFERROR(IF(VLOOKUP($A50,'Annex 2 Designated EHV charges'!$D:$P,13,FALSE)=0,"",VLOOKUP($A50,'Annex 2 Designated EHV charges'!$D:$P,13,FALSE)),"")</f>
        <v/>
      </c>
    </row>
    <row r="51" spans="1:8" x14ac:dyDescent="0.2">
      <c r="A51" s="49" t="str">
        <f t="array" ref="A51">IFERROR(INDEX('Annex 2 Designated EHV charges'!$D$11:$D$58, MATCH(0, IF(ISBLANK('Annex 2 Designated EHV charges'!$D$11:$D$58),1, COUNTIF(A$4:$A50, 'Annex 2 Designated EHV charges'!$D$11:$D$58)), 0)),"")</f>
        <v/>
      </c>
      <c r="B51" s="49" t="str">
        <f>IF($A51="","",VLOOKUP($A51,'Annex 2 Designated EHV charges'!$D:$O,2,0))</f>
        <v/>
      </c>
      <c r="C51" s="57" t="str">
        <f>IF($A51="","",VLOOKUP($A51,'Annex 2 Designated EHV charges'!$D:$O,3,0))</f>
        <v/>
      </c>
      <c r="D51" s="57" t="str">
        <f>IF($A51="","",VLOOKUP($A51,'Annex 2 Designated EHV charges'!$D:$O,4,0))</f>
        <v/>
      </c>
      <c r="E51" s="58" t="str">
        <f>IFERROR(IF(VLOOKUP($A51,'Annex 2 Designated EHV charges'!$D:$P,10,FALSE)=0,"",VLOOKUP($A51,'Annex 2 Designated EHV charges'!$D:$P,10,FALSE)),"")</f>
        <v/>
      </c>
      <c r="F51" s="59" t="str">
        <f>IFERROR(IF(VLOOKUP($A51,'Annex 2 Designated EHV charges'!$D:$P,11,FALSE)=0,"",VLOOKUP($A51,'Annex 2 Designated EHV charges'!$D:$P,11,FALSE)),"")</f>
        <v/>
      </c>
      <c r="G51" s="59" t="str">
        <f>IFERROR(IF(VLOOKUP($A51,'Annex 2 Designated EHV charges'!$D:$P,12,FALSE)=0,"",VLOOKUP($A51,'Annex 2 Designated EHV charges'!$D:$P,12,FALSE)),"")</f>
        <v/>
      </c>
      <c r="H51" s="49" t="str">
        <f>IFERROR(IF(VLOOKUP($A51,'Annex 2 Designated EHV charges'!$D:$P,13,FALSE)=0,"",VLOOKUP($A51,'Annex 2 Designated EHV charges'!$D:$P,13,FALSE)),"")</f>
        <v/>
      </c>
    </row>
    <row r="52" spans="1:8" x14ac:dyDescent="0.2">
      <c r="A52" s="49" t="str">
        <f t="array" ref="A52">IFERROR(INDEX('Annex 2 Designated EHV charges'!$D$11:$D$58, MATCH(0, IF(ISBLANK('Annex 2 Designated EHV charges'!$D$11:$D$58),1, COUNTIF(A$4:$A51, 'Annex 2 Designated EHV charges'!$D$11:$D$58)), 0)),"")</f>
        <v/>
      </c>
      <c r="B52" s="49" t="str">
        <f>IF($A52="","",VLOOKUP($A52,'Annex 2 Designated EHV charges'!$D:$O,2,0))</f>
        <v/>
      </c>
      <c r="C52" s="57" t="str">
        <f>IF($A52="","",VLOOKUP($A52,'Annex 2 Designated EHV charges'!$D:$O,3,0))</f>
        <v/>
      </c>
      <c r="D52" s="57" t="str">
        <f>IF($A52="","",VLOOKUP($A52,'Annex 2 Designated EHV charges'!$D:$O,4,0))</f>
        <v/>
      </c>
      <c r="E52" s="58" t="str">
        <f>IFERROR(IF(VLOOKUP($A52,'Annex 2 Designated EHV charges'!$D:$P,10,FALSE)=0,"",VLOOKUP($A52,'Annex 2 Designated EHV charges'!$D:$P,10,FALSE)),"")</f>
        <v/>
      </c>
      <c r="F52" s="59" t="str">
        <f>IFERROR(IF(VLOOKUP($A52,'Annex 2 Designated EHV charges'!$D:$P,11,FALSE)=0,"",VLOOKUP($A52,'Annex 2 Designated EHV charges'!$D:$P,11,FALSE)),"")</f>
        <v/>
      </c>
      <c r="G52" s="59" t="str">
        <f>IFERROR(IF(VLOOKUP($A52,'Annex 2 Designated EHV charges'!$D:$P,12,FALSE)=0,"",VLOOKUP($A52,'Annex 2 Designated EHV charges'!$D:$P,12,FALSE)),"")</f>
        <v/>
      </c>
      <c r="H52" s="49" t="str">
        <f>IFERROR(IF(VLOOKUP($A52,'Annex 2 Designated EHV charges'!$D:$P,13,FALSE)=0,"",VLOOKUP($A52,'Annex 2 Designated EHV charges'!$D:$P,13,FALSE)),"")</f>
        <v/>
      </c>
    </row>
    <row r="53" spans="1:8" x14ac:dyDescent="0.2">
      <c r="A53" s="49" t="str">
        <f t="array" ref="A53">IFERROR(INDEX('Annex 2 Designated EHV charges'!$D$11:$D$58, MATCH(0, IF(ISBLANK('Annex 2 Designated EHV charges'!$D$11:$D$58),1, COUNTIF(A$4:$A52, 'Annex 2 Designated EHV charges'!$D$11:$D$58)), 0)),"")</f>
        <v/>
      </c>
      <c r="B53" s="49" t="str">
        <f>IF($A53="","",VLOOKUP($A53,'Annex 2 Designated EHV charges'!$D:$O,2,0))</f>
        <v/>
      </c>
      <c r="C53" s="57" t="str">
        <f>IF($A53="","",VLOOKUP($A53,'Annex 2 Designated EHV charges'!$D:$O,3,0))</f>
        <v/>
      </c>
      <c r="D53" s="57" t="str">
        <f>IF($A53="","",VLOOKUP($A53,'Annex 2 Designated EHV charges'!$D:$O,4,0))</f>
        <v/>
      </c>
      <c r="E53" s="58" t="str">
        <f>IFERROR(IF(VLOOKUP($A53,'Annex 2 Designated EHV charges'!$D:$P,10,FALSE)=0,"",VLOOKUP($A53,'Annex 2 Designated EHV charges'!$D:$P,10,FALSE)),"")</f>
        <v/>
      </c>
      <c r="F53" s="59" t="str">
        <f>IFERROR(IF(VLOOKUP($A53,'Annex 2 Designated EHV charges'!$D:$P,11,FALSE)=0,"",VLOOKUP($A53,'Annex 2 Designated EHV charges'!$D:$P,11,FALSE)),"")</f>
        <v/>
      </c>
      <c r="G53" s="59" t="str">
        <f>IFERROR(IF(VLOOKUP($A53,'Annex 2 Designated EHV charges'!$D:$P,12,FALSE)=0,"",VLOOKUP($A53,'Annex 2 Designated EHV charges'!$D:$P,12,FALSE)),"")</f>
        <v/>
      </c>
      <c r="H53" s="49" t="str">
        <f>IFERROR(IF(VLOOKUP($A53,'Annex 2 Designated EHV charges'!$D:$P,13,FALSE)=0,"",VLOOKUP($A53,'Annex 2 Designated EHV charges'!$D:$P,13,FALSE)),"")</f>
        <v/>
      </c>
    </row>
    <row r="54" spans="1:8" x14ac:dyDescent="0.2">
      <c r="A54" s="49" t="str">
        <f t="array" ref="A54">IFERROR(INDEX('Annex 2 Designated EHV charges'!$D$11:$D$58, MATCH(0, IF(ISBLANK('Annex 2 Designated EHV charges'!$D$11:$D$58),1, COUNTIF(A$4:$A53, 'Annex 2 Designated EHV charges'!$D$11:$D$58)), 0)),"")</f>
        <v/>
      </c>
      <c r="B54" s="49" t="str">
        <f>IF($A54="","",VLOOKUP($A54,'Annex 2 Designated EHV charges'!$D:$O,2,0))</f>
        <v/>
      </c>
      <c r="C54" s="57" t="str">
        <f>IF($A54="","",VLOOKUP($A54,'Annex 2 Designated EHV charges'!$D:$O,3,0))</f>
        <v/>
      </c>
      <c r="D54" s="57" t="str">
        <f>IF($A54="","",VLOOKUP($A54,'Annex 2 Designated EHV charges'!$D:$O,4,0))</f>
        <v/>
      </c>
      <c r="E54" s="58" t="str">
        <f>IFERROR(IF(VLOOKUP($A54,'Annex 2 Designated EHV charges'!$D:$P,10,FALSE)=0,"",VLOOKUP($A54,'Annex 2 Designated EHV charges'!$D:$P,10,FALSE)),"")</f>
        <v/>
      </c>
      <c r="F54" s="59" t="str">
        <f>IFERROR(IF(VLOOKUP($A54,'Annex 2 Designated EHV charges'!$D:$P,11,FALSE)=0,"",VLOOKUP($A54,'Annex 2 Designated EHV charges'!$D:$P,11,FALSE)),"")</f>
        <v/>
      </c>
      <c r="G54" s="59" t="str">
        <f>IFERROR(IF(VLOOKUP($A54,'Annex 2 Designated EHV charges'!$D:$P,12,FALSE)=0,"",VLOOKUP($A54,'Annex 2 Designated EHV charges'!$D:$P,12,FALSE)),"")</f>
        <v/>
      </c>
      <c r="H54" s="49" t="str">
        <f>IFERROR(IF(VLOOKUP($A54,'Annex 2 Designated EHV charges'!$D:$P,13,FALSE)=0,"",VLOOKUP($A54,'Annex 2 Designated EHV charges'!$D:$P,13,FALSE)),"")</f>
        <v/>
      </c>
    </row>
    <row r="55" spans="1:8" x14ac:dyDescent="0.2">
      <c r="A55" s="49" t="str">
        <f t="array" ref="A55">IFERROR(INDEX('Annex 2 Designated EHV charges'!$D$11:$D$58, MATCH(0, IF(ISBLANK('Annex 2 Designated EHV charges'!$D$11:$D$58),1, COUNTIF(A$4:$A54, 'Annex 2 Designated EHV charges'!$D$11:$D$58)), 0)),"")</f>
        <v/>
      </c>
      <c r="B55" s="49" t="str">
        <f>IF($A55="","",VLOOKUP($A55,'Annex 2 Designated EHV charges'!$D:$O,2,0))</f>
        <v/>
      </c>
      <c r="C55" s="57" t="str">
        <f>IF($A55="","",VLOOKUP($A55,'Annex 2 Designated EHV charges'!$D:$O,3,0))</f>
        <v/>
      </c>
      <c r="D55" s="57" t="str">
        <f>IF($A55="","",VLOOKUP($A55,'Annex 2 Designated EHV charges'!$D:$O,4,0))</f>
        <v/>
      </c>
      <c r="E55" s="58" t="str">
        <f>IFERROR(IF(VLOOKUP($A55,'Annex 2 Designated EHV charges'!$D:$P,10,FALSE)=0,"",VLOOKUP($A55,'Annex 2 Designated EHV charges'!$D:$P,10,FALSE)),"")</f>
        <v/>
      </c>
      <c r="F55" s="59" t="str">
        <f>IFERROR(IF(VLOOKUP($A55,'Annex 2 Designated EHV charges'!$D:$P,11,FALSE)=0,"",VLOOKUP($A55,'Annex 2 Designated EHV charges'!$D:$P,11,FALSE)),"")</f>
        <v/>
      </c>
      <c r="G55" s="59" t="str">
        <f>IFERROR(IF(VLOOKUP($A55,'Annex 2 Designated EHV charges'!$D:$P,12,FALSE)=0,"",VLOOKUP($A55,'Annex 2 Designated EHV charges'!$D:$P,12,FALSE)),"")</f>
        <v/>
      </c>
      <c r="H55" s="49" t="str">
        <f>IFERROR(IF(VLOOKUP($A55,'Annex 2 Designated EHV charges'!$D:$P,13,FALSE)=0,"",VLOOKUP($A55,'Annex 2 Designated EHV charges'!$D:$P,13,FALSE)),"")</f>
        <v/>
      </c>
    </row>
    <row r="56" spans="1:8" x14ac:dyDescent="0.2">
      <c r="A56" s="49" t="str">
        <f t="array" ref="A56">IFERROR(INDEX('Annex 2 Designated EHV charges'!$D$11:$D$58, MATCH(0, IF(ISBLANK('Annex 2 Designated EHV charges'!$D$11:$D$58),1, COUNTIF(A$4:$A55, 'Annex 2 Designated EHV charges'!$D$11:$D$58)), 0)),"")</f>
        <v/>
      </c>
      <c r="B56" s="49" t="str">
        <f>IF($A56="","",VLOOKUP($A56,'Annex 2 Designated EHV charges'!$D:$O,2,0))</f>
        <v/>
      </c>
      <c r="C56" s="57" t="str">
        <f>IF($A56="","",VLOOKUP($A56,'Annex 2 Designated EHV charges'!$D:$O,3,0))</f>
        <v/>
      </c>
      <c r="D56" s="57" t="str">
        <f>IF($A56="","",VLOOKUP($A56,'Annex 2 Designated EHV charges'!$D:$O,4,0))</f>
        <v/>
      </c>
      <c r="E56" s="58" t="str">
        <f>IFERROR(IF(VLOOKUP($A56,'Annex 2 Designated EHV charges'!$D:$P,10,FALSE)=0,"",VLOOKUP($A56,'Annex 2 Designated EHV charges'!$D:$P,10,FALSE)),"")</f>
        <v/>
      </c>
      <c r="F56" s="59" t="str">
        <f>IFERROR(IF(VLOOKUP($A56,'Annex 2 Designated EHV charges'!$D:$P,11,FALSE)=0,"",VLOOKUP($A56,'Annex 2 Designated EHV charges'!$D:$P,11,FALSE)),"")</f>
        <v/>
      </c>
      <c r="G56" s="59" t="str">
        <f>IFERROR(IF(VLOOKUP($A56,'Annex 2 Designated EHV charges'!$D:$P,12,FALSE)=0,"",VLOOKUP($A56,'Annex 2 Designated EHV charges'!$D:$P,12,FALSE)),"")</f>
        <v/>
      </c>
      <c r="H56" s="49" t="str">
        <f>IFERROR(IF(VLOOKUP($A56,'Annex 2 Designated EHV charges'!$D:$P,13,FALSE)=0,"",VLOOKUP($A56,'Annex 2 Designated EHV charges'!$D:$P,13,FALSE)),"")</f>
        <v/>
      </c>
    </row>
    <row r="57" spans="1:8" x14ac:dyDescent="0.2">
      <c r="A57" s="49" t="str">
        <f t="array" ref="A57">IFERROR(INDEX('Annex 2 Designated EHV charges'!$D$11:$D$58, MATCH(0, IF(ISBLANK('Annex 2 Designated EHV charges'!$D$11:$D$58),1, COUNTIF(A$4:$A56, 'Annex 2 Designated EHV charges'!$D$11:$D$58)), 0)),"")</f>
        <v/>
      </c>
      <c r="B57" s="49" t="str">
        <f>IF($A57="","",VLOOKUP($A57,'Annex 2 Designated EHV charges'!$D:$O,2,0))</f>
        <v/>
      </c>
      <c r="C57" s="57" t="str">
        <f>IF($A57="","",VLOOKUP($A57,'Annex 2 Designated EHV charges'!$D:$O,3,0))</f>
        <v/>
      </c>
      <c r="D57" s="57" t="str">
        <f>IF($A57="","",VLOOKUP($A57,'Annex 2 Designated EHV charges'!$D:$O,4,0))</f>
        <v/>
      </c>
      <c r="E57" s="58" t="str">
        <f>IFERROR(IF(VLOOKUP($A57,'Annex 2 Designated EHV charges'!$D:$P,10,FALSE)=0,"",VLOOKUP($A57,'Annex 2 Designated EHV charges'!$D:$P,10,FALSE)),"")</f>
        <v/>
      </c>
      <c r="F57" s="59" t="str">
        <f>IFERROR(IF(VLOOKUP($A57,'Annex 2 Designated EHV charges'!$D:$P,11,FALSE)=0,"",VLOOKUP($A57,'Annex 2 Designated EHV charges'!$D:$P,11,FALSE)),"")</f>
        <v/>
      </c>
      <c r="G57" s="59" t="str">
        <f>IFERROR(IF(VLOOKUP($A57,'Annex 2 Designated EHV charges'!$D:$P,12,FALSE)=0,"",VLOOKUP($A57,'Annex 2 Designated EHV charges'!$D:$P,12,FALSE)),"")</f>
        <v/>
      </c>
      <c r="H57" s="49" t="str">
        <f>IFERROR(IF(VLOOKUP($A57,'Annex 2 Designated EHV charges'!$D:$P,13,FALSE)=0,"",VLOOKUP($A57,'Annex 2 Designated EHV charges'!$D:$P,13,FALSE)),"")</f>
        <v/>
      </c>
    </row>
    <row r="58" spans="1:8" x14ac:dyDescent="0.2">
      <c r="A58" s="49" t="str">
        <f t="array" ref="A58">IFERROR(INDEX('Annex 2 Designated EHV charges'!$D$11:$D$58, MATCH(0, IF(ISBLANK('Annex 2 Designated EHV charges'!$D$11:$D$58),1, COUNTIF(A$4:$A57, 'Annex 2 Designated EHV charges'!$D$11:$D$58)), 0)),"")</f>
        <v/>
      </c>
      <c r="B58" s="49" t="str">
        <f>IF($A58="","",VLOOKUP($A58,'Annex 2 Designated EHV charges'!$D:$O,2,0))</f>
        <v/>
      </c>
      <c r="C58" s="57" t="str">
        <f>IF($A58="","",VLOOKUP($A58,'Annex 2 Designated EHV charges'!$D:$O,3,0))</f>
        <v/>
      </c>
      <c r="D58" s="57" t="str">
        <f>IF($A58="","",VLOOKUP($A58,'Annex 2 Designated EHV charges'!$D:$O,4,0))</f>
        <v/>
      </c>
      <c r="E58" s="58" t="str">
        <f>IFERROR(IF(VLOOKUP($A58,'Annex 2 Designated EHV charges'!$D:$P,10,FALSE)=0,"",VLOOKUP($A58,'Annex 2 Designated EHV charges'!$D:$P,10,FALSE)),"")</f>
        <v/>
      </c>
      <c r="F58" s="59" t="str">
        <f>IFERROR(IF(VLOOKUP($A58,'Annex 2 Designated EHV charges'!$D:$P,11,FALSE)=0,"",VLOOKUP($A58,'Annex 2 Designated EHV charges'!$D:$P,11,FALSE)),"")</f>
        <v/>
      </c>
      <c r="G58" s="59" t="str">
        <f>IFERROR(IF(VLOOKUP($A58,'Annex 2 Designated EHV charges'!$D:$P,12,FALSE)=0,"",VLOOKUP($A58,'Annex 2 Designated EHV charges'!$D:$P,12,FALSE)),"")</f>
        <v/>
      </c>
      <c r="H58" s="49" t="str">
        <f>IFERROR(IF(VLOOKUP($A58,'Annex 2 Designated EHV charges'!$D:$P,13,FALSE)=0,"",VLOOKUP($A58,'Annex 2 Designated EHV charges'!$D:$P,13,FALSE)),"")</f>
        <v/>
      </c>
    </row>
    <row r="59" spans="1:8" x14ac:dyDescent="0.2">
      <c r="A59" s="49" t="str">
        <f t="array" ref="A59">IFERROR(INDEX('Annex 2 Designated EHV charges'!$D$11:$D$58, MATCH(0, IF(ISBLANK('Annex 2 Designated EHV charges'!$D$11:$D$58),1, COUNTIF(A$4:$A58, 'Annex 2 Designated EHV charges'!$D$11:$D$58)), 0)),"")</f>
        <v/>
      </c>
      <c r="B59" s="49" t="str">
        <f>IF($A59="","",VLOOKUP($A59,'Annex 2 Designated EHV charges'!$D:$O,2,0))</f>
        <v/>
      </c>
      <c r="C59" s="57" t="str">
        <f>IF($A59="","",VLOOKUP($A59,'Annex 2 Designated EHV charges'!$D:$O,3,0))</f>
        <v/>
      </c>
      <c r="D59" s="57" t="str">
        <f>IF($A59="","",VLOOKUP($A59,'Annex 2 Designated EHV charges'!$D:$O,4,0))</f>
        <v/>
      </c>
      <c r="E59" s="58" t="str">
        <f>IFERROR(IF(VLOOKUP($A59,'Annex 2 Designated EHV charges'!$D:$P,10,FALSE)=0,"",VLOOKUP($A59,'Annex 2 Designated EHV charges'!$D:$P,10,FALSE)),"")</f>
        <v/>
      </c>
      <c r="F59" s="59" t="str">
        <f>IFERROR(IF(VLOOKUP($A59,'Annex 2 Designated EHV charges'!$D:$P,11,FALSE)=0,"",VLOOKUP($A59,'Annex 2 Designated EHV charges'!$D:$P,11,FALSE)),"")</f>
        <v/>
      </c>
      <c r="G59" s="59" t="str">
        <f>IFERROR(IF(VLOOKUP($A59,'Annex 2 Designated EHV charges'!$D:$P,12,FALSE)=0,"",VLOOKUP($A59,'Annex 2 Designated EHV charges'!$D:$P,12,FALSE)),"")</f>
        <v/>
      </c>
      <c r="H59" s="49" t="str">
        <f>IFERROR(IF(VLOOKUP($A59,'Annex 2 Designated EHV charges'!$D:$P,13,FALSE)=0,"",VLOOKUP($A59,'Annex 2 Designated EHV charges'!$D:$P,13,FALSE)),"")</f>
        <v/>
      </c>
    </row>
    <row r="60" spans="1:8" x14ac:dyDescent="0.2">
      <c r="A60" s="49" t="str">
        <f t="array" ref="A60">IFERROR(INDEX('Annex 2 Designated EHV charges'!$D$11:$D$58, MATCH(0, IF(ISBLANK('Annex 2 Designated EHV charges'!$D$11:$D$58),1, COUNTIF(A$4:$A59, 'Annex 2 Designated EHV charges'!$D$11:$D$58)), 0)),"")</f>
        <v/>
      </c>
      <c r="B60" s="49" t="str">
        <f>IF($A60="","",VLOOKUP($A60,'Annex 2 Designated EHV charges'!$D:$O,2,0))</f>
        <v/>
      </c>
      <c r="C60" s="57" t="str">
        <f>IF($A60="","",VLOOKUP($A60,'Annex 2 Designated EHV charges'!$D:$O,3,0))</f>
        <v/>
      </c>
      <c r="D60" s="57" t="str">
        <f>IF($A60="","",VLOOKUP($A60,'Annex 2 Designated EHV charges'!$D:$O,4,0))</f>
        <v/>
      </c>
      <c r="E60" s="58" t="str">
        <f>IFERROR(IF(VLOOKUP($A60,'Annex 2 Designated EHV charges'!$D:$P,10,FALSE)=0,"",VLOOKUP($A60,'Annex 2 Designated EHV charges'!$D:$P,10,FALSE)),"")</f>
        <v/>
      </c>
      <c r="F60" s="59" t="str">
        <f>IFERROR(IF(VLOOKUP($A60,'Annex 2 Designated EHV charges'!$D:$P,11,FALSE)=0,"",VLOOKUP($A60,'Annex 2 Designated EHV charges'!$D:$P,11,FALSE)),"")</f>
        <v/>
      </c>
      <c r="G60" s="59" t="str">
        <f>IFERROR(IF(VLOOKUP($A60,'Annex 2 Designated EHV charges'!$D:$P,12,FALSE)=0,"",VLOOKUP($A60,'Annex 2 Designated EHV charges'!$D:$P,12,FALSE)),"")</f>
        <v/>
      </c>
      <c r="H60" s="49" t="str">
        <f>IFERROR(IF(VLOOKUP($A60,'Annex 2 Designated EHV charges'!$D:$P,13,FALSE)=0,"",VLOOKUP($A60,'Annex 2 Designated EHV charges'!$D:$P,13,FALSE)),"")</f>
        <v/>
      </c>
    </row>
    <row r="61" spans="1:8" x14ac:dyDescent="0.2">
      <c r="A61" s="49" t="str">
        <f t="array" ref="A61">IFERROR(INDEX('Annex 2 Designated EHV charges'!$D$11:$D$58, MATCH(0, IF(ISBLANK('Annex 2 Designated EHV charges'!$D$11:$D$58),1, COUNTIF(A$4:$A60, 'Annex 2 Designated EHV charges'!$D$11:$D$58)), 0)),"")</f>
        <v/>
      </c>
      <c r="B61" s="49" t="str">
        <f>IF($A61="","",VLOOKUP($A61,'Annex 2 Designated EHV charges'!$D:$O,2,0))</f>
        <v/>
      </c>
      <c r="C61" s="57" t="str">
        <f>IF($A61="","",VLOOKUP($A61,'Annex 2 Designated EHV charges'!$D:$O,3,0))</f>
        <v/>
      </c>
      <c r="D61" s="57" t="str">
        <f>IF($A61="","",VLOOKUP($A61,'Annex 2 Designated EHV charges'!$D:$O,4,0))</f>
        <v/>
      </c>
      <c r="E61" s="58" t="str">
        <f>IFERROR(IF(VLOOKUP($A61,'Annex 2 Designated EHV charges'!$D:$P,10,FALSE)=0,"",VLOOKUP($A61,'Annex 2 Designated EHV charges'!$D:$P,10,FALSE)),"")</f>
        <v/>
      </c>
      <c r="F61" s="59" t="str">
        <f>IFERROR(IF(VLOOKUP($A61,'Annex 2 Designated EHV charges'!$D:$P,11,FALSE)=0,"",VLOOKUP($A61,'Annex 2 Designated EHV charges'!$D:$P,11,FALSE)),"")</f>
        <v/>
      </c>
      <c r="G61" s="59" t="str">
        <f>IFERROR(IF(VLOOKUP($A61,'Annex 2 Designated EHV charges'!$D:$P,12,FALSE)=0,"",VLOOKUP($A61,'Annex 2 Designated EHV charges'!$D:$P,12,FALSE)),"")</f>
        <v/>
      </c>
      <c r="H61" s="49" t="str">
        <f>IFERROR(IF(VLOOKUP($A61,'Annex 2 Designated EHV charges'!$D:$P,13,FALSE)=0,"",VLOOKUP($A61,'Annex 2 Designated EHV charges'!$D:$P,13,FALSE)),"")</f>
        <v/>
      </c>
    </row>
    <row r="62" spans="1:8" x14ac:dyDescent="0.2">
      <c r="A62" s="49" t="str">
        <f t="array" ref="A62">IFERROR(INDEX('Annex 2 Designated EHV charges'!$D$11:$D$58, MATCH(0, IF(ISBLANK('Annex 2 Designated EHV charges'!$D$11:$D$58),1, COUNTIF(A$4:$A61, 'Annex 2 Designated EHV charges'!$D$11:$D$58)), 0)),"")</f>
        <v/>
      </c>
      <c r="B62" s="49" t="str">
        <f>IF($A62="","",VLOOKUP($A62,'Annex 2 Designated EHV charges'!$D:$O,2,0))</f>
        <v/>
      </c>
      <c r="C62" s="57" t="str">
        <f>IF($A62="","",VLOOKUP($A62,'Annex 2 Designated EHV charges'!$D:$O,3,0))</f>
        <v/>
      </c>
      <c r="D62" s="57" t="str">
        <f>IF($A62="","",VLOOKUP($A62,'Annex 2 Designated EHV charges'!$D:$O,4,0))</f>
        <v/>
      </c>
      <c r="E62" s="58" t="str">
        <f>IFERROR(IF(VLOOKUP($A62,'Annex 2 Designated EHV charges'!$D:$P,10,FALSE)=0,"",VLOOKUP($A62,'Annex 2 Designated EHV charges'!$D:$P,10,FALSE)),"")</f>
        <v/>
      </c>
      <c r="F62" s="59" t="str">
        <f>IFERROR(IF(VLOOKUP($A62,'Annex 2 Designated EHV charges'!$D:$P,11,FALSE)=0,"",VLOOKUP($A62,'Annex 2 Designated EHV charges'!$D:$P,11,FALSE)),"")</f>
        <v/>
      </c>
      <c r="G62" s="59" t="str">
        <f>IFERROR(IF(VLOOKUP($A62,'Annex 2 Designated EHV charges'!$D:$P,12,FALSE)=0,"",VLOOKUP($A62,'Annex 2 Designated EHV charges'!$D:$P,12,FALSE)),"")</f>
        <v/>
      </c>
      <c r="H62" s="49" t="str">
        <f>IFERROR(IF(VLOOKUP($A62,'Annex 2 Designated EHV charges'!$D:$P,13,FALSE)=0,"",VLOOKUP($A62,'Annex 2 Designated EHV charges'!$D:$P,13,FALSE)),"")</f>
        <v/>
      </c>
    </row>
    <row r="63" spans="1:8" x14ac:dyDescent="0.2">
      <c r="A63" s="49" t="str">
        <f t="array" ref="A63">IFERROR(INDEX('Annex 2 Designated EHV charges'!$D$11:$D$58, MATCH(0, IF(ISBLANK('Annex 2 Designated EHV charges'!$D$11:$D$58),1, COUNTIF(A$4:$A62, 'Annex 2 Designated EHV charges'!$D$11:$D$58)), 0)),"")</f>
        <v/>
      </c>
      <c r="B63" s="49" t="str">
        <f>IF($A63="","",VLOOKUP($A63,'Annex 2 Designated EHV charges'!$D:$O,2,0))</f>
        <v/>
      </c>
      <c r="C63" s="57" t="str">
        <f>IF($A63="","",VLOOKUP($A63,'Annex 2 Designated EHV charges'!$D:$O,3,0))</f>
        <v/>
      </c>
      <c r="D63" s="57" t="str">
        <f>IF($A63="","",VLOOKUP($A63,'Annex 2 Designated EHV charges'!$D:$O,4,0))</f>
        <v/>
      </c>
      <c r="E63" s="58" t="str">
        <f>IFERROR(IF(VLOOKUP($A63,'Annex 2 Designated EHV charges'!$D:$P,10,FALSE)=0,"",VLOOKUP($A63,'Annex 2 Designated EHV charges'!$D:$P,10,FALSE)),"")</f>
        <v/>
      </c>
      <c r="F63" s="59" t="str">
        <f>IFERROR(IF(VLOOKUP($A63,'Annex 2 Designated EHV charges'!$D:$P,11,FALSE)=0,"",VLOOKUP($A63,'Annex 2 Designated EHV charges'!$D:$P,11,FALSE)),"")</f>
        <v/>
      </c>
      <c r="G63" s="59" t="str">
        <f>IFERROR(IF(VLOOKUP($A63,'Annex 2 Designated EHV charges'!$D:$P,12,FALSE)=0,"",VLOOKUP($A63,'Annex 2 Designated EHV charges'!$D:$P,12,FALSE)),"")</f>
        <v/>
      </c>
      <c r="H63" s="49" t="str">
        <f>IFERROR(IF(VLOOKUP($A63,'Annex 2 Designated EHV charges'!$D:$P,13,FALSE)=0,"",VLOOKUP($A63,'Annex 2 Designated EHV charges'!$D:$P,13,FALSE)),"")</f>
        <v/>
      </c>
    </row>
    <row r="64" spans="1:8" x14ac:dyDescent="0.2">
      <c r="A64" s="49" t="str">
        <f t="array" ref="A64">IFERROR(INDEX('Annex 2 Designated EHV charges'!$D$11:$D$58, MATCH(0, IF(ISBLANK('Annex 2 Designated EHV charges'!$D$11:$D$58),1, COUNTIF(A$4:$A63, 'Annex 2 Designated EHV charges'!$D$11:$D$58)), 0)),"")</f>
        <v/>
      </c>
      <c r="B64" s="49" t="str">
        <f>IF($A64="","",VLOOKUP($A64,'Annex 2 Designated EHV charges'!$D:$O,2,0))</f>
        <v/>
      </c>
      <c r="C64" s="57" t="str">
        <f>IF($A64="","",VLOOKUP($A64,'Annex 2 Designated EHV charges'!$D:$O,3,0))</f>
        <v/>
      </c>
      <c r="D64" s="57" t="str">
        <f>IF($A64="","",VLOOKUP($A64,'Annex 2 Designated EHV charges'!$D:$O,4,0))</f>
        <v/>
      </c>
      <c r="E64" s="58" t="str">
        <f>IFERROR(IF(VLOOKUP($A64,'Annex 2 Designated EHV charges'!$D:$P,10,FALSE)=0,"",VLOOKUP($A64,'Annex 2 Designated EHV charges'!$D:$P,10,FALSE)),"")</f>
        <v/>
      </c>
      <c r="F64" s="59" t="str">
        <f>IFERROR(IF(VLOOKUP($A64,'Annex 2 Designated EHV charges'!$D:$P,11,FALSE)=0,"",VLOOKUP($A64,'Annex 2 Designated EHV charges'!$D:$P,11,FALSE)),"")</f>
        <v/>
      </c>
      <c r="G64" s="59" t="str">
        <f>IFERROR(IF(VLOOKUP($A64,'Annex 2 Designated EHV charges'!$D:$P,12,FALSE)=0,"",VLOOKUP($A64,'Annex 2 Designated EHV charges'!$D:$P,12,FALSE)),"")</f>
        <v/>
      </c>
      <c r="H64" s="49" t="str">
        <f>IFERROR(IF(VLOOKUP($A64,'Annex 2 Designated EHV charges'!$D:$P,13,FALSE)=0,"",VLOOKUP($A64,'Annex 2 Designated EHV charges'!$D:$P,13,FALSE)),"")</f>
        <v/>
      </c>
    </row>
    <row r="65" spans="1:8" x14ac:dyDescent="0.2">
      <c r="A65" s="49" t="str">
        <f t="array" ref="A65">IFERROR(INDEX('Annex 2 Designated EHV charges'!$D$11:$D$58, MATCH(0, IF(ISBLANK('Annex 2 Designated EHV charges'!$D$11:$D$58),1, COUNTIF(A$4:$A64, 'Annex 2 Designated EHV charges'!$D$11:$D$58)), 0)),"")</f>
        <v/>
      </c>
      <c r="B65" s="49" t="str">
        <f>IF($A65="","",VLOOKUP($A65,'Annex 2 Designated EHV charges'!$D:$O,2,0))</f>
        <v/>
      </c>
      <c r="C65" s="57" t="str">
        <f>IF($A65="","",VLOOKUP($A65,'Annex 2 Designated EHV charges'!$D:$O,3,0))</f>
        <v/>
      </c>
      <c r="D65" s="57" t="str">
        <f>IF($A65="","",VLOOKUP($A65,'Annex 2 Designated EHV charges'!$D:$O,4,0))</f>
        <v/>
      </c>
      <c r="E65" s="58" t="str">
        <f>IFERROR(IF(VLOOKUP($A65,'Annex 2 Designated EHV charges'!$D:$P,10,FALSE)=0,"",VLOOKUP($A65,'Annex 2 Designated EHV charges'!$D:$P,10,FALSE)),"")</f>
        <v/>
      </c>
      <c r="F65" s="59" t="str">
        <f>IFERROR(IF(VLOOKUP($A65,'Annex 2 Designated EHV charges'!$D:$P,11,FALSE)=0,"",VLOOKUP($A65,'Annex 2 Designated EHV charges'!$D:$P,11,FALSE)),"")</f>
        <v/>
      </c>
      <c r="G65" s="59" t="str">
        <f>IFERROR(IF(VLOOKUP($A65,'Annex 2 Designated EHV charges'!$D:$P,12,FALSE)=0,"",VLOOKUP($A65,'Annex 2 Designated EHV charges'!$D:$P,12,FALSE)),"")</f>
        <v/>
      </c>
      <c r="H65" s="49" t="str">
        <f>IFERROR(IF(VLOOKUP($A65,'Annex 2 Designated EHV charges'!$D:$P,13,FALSE)=0,"",VLOOKUP($A65,'Annex 2 Designated EHV charges'!$D:$P,13,FALSE)),"")</f>
        <v/>
      </c>
    </row>
    <row r="66" spans="1:8" x14ac:dyDescent="0.2">
      <c r="A66" s="49" t="str">
        <f t="array" ref="A66">IFERROR(INDEX('Annex 2 Designated EHV charges'!$D$11:$D$58, MATCH(0, IF(ISBLANK('Annex 2 Designated EHV charges'!$D$11:$D$58),1, COUNTIF(A$4:$A65, 'Annex 2 Designated EHV charges'!$D$11:$D$58)), 0)),"")</f>
        <v/>
      </c>
      <c r="B66" s="49" t="str">
        <f>IF($A66="","",VLOOKUP($A66,'Annex 2 Designated EHV charges'!$D:$O,2,0))</f>
        <v/>
      </c>
      <c r="C66" s="57" t="str">
        <f>IF($A66="","",VLOOKUP($A66,'Annex 2 Designated EHV charges'!$D:$O,3,0))</f>
        <v/>
      </c>
      <c r="D66" s="57" t="str">
        <f>IF($A66="","",VLOOKUP($A66,'Annex 2 Designated EHV charges'!$D:$O,4,0))</f>
        <v/>
      </c>
      <c r="E66" s="58" t="str">
        <f>IFERROR(IF(VLOOKUP($A66,'Annex 2 Designated EHV charges'!$D:$P,10,FALSE)=0,"",VLOOKUP($A66,'Annex 2 Designated EHV charges'!$D:$P,10,FALSE)),"")</f>
        <v/>
      </c>
      <c r="F66" s="59" t="str">
        <f>IFERROR(IF(VLOOKUP($A66,'Annex 2 Designated EHV charges'!$D:$P,11,FALSE)=0,"",VLOOKUP($A66,'Annex 2 Designated EHV charges'!$D:$P,11,FALSE)),"")</f>
        <v/>
      </c>
      <c r="G66" s="59" t="str">
        <f>IFERROR(IF(VLOOKUP($A66,'Annex 2 Designated EHV charges'!$D:$P,12,FALSE)=0,"",VLOOKUP($A66,'Annex 2 Designated EHV charges'!$D:$P,12,FALSE)),"")</f>
        <v/>
      </c>
      <c r="H66" s="49" t="str">
        <f>IFERROR(IF(VLOOKUP($A66,'Annex 2 Designated EHV charges'!$D:$P,13,FALSE)=0,"",VLOOKUP($A66,'Annex 2 Designated EHV charges'!$D:$P,13,FALSE)),"")</f>
        <v/>
      </c>
    </row>
    <row r="67" spans="1:8" x14ac:dyDescent="0.2">
      <c r="A67" s="49" t="str">
        <f t="array" ref="A67">IFERROR(INDEX('Annex 2 Designated EHV charges'!$D$11:$D$58, MATCH(0, IF(ISBLANK('Annex 2 Designated EHV charges'!$D$11:$D$58),1, COUNTIF(A$4:$A66, 'Annex 2 Designated EHV charges'!$D$11:$D$58)), 0)),"")</f>
        <v/>
      </c>
      <c r="B67" s="49" t="str">
        <f>IF($A67="","",VLOOKUP($A67,'Annex 2 Designated EHV charges'!$D:$O,2,0))</f>
        <v/>
      </c>
      <c r="C67" s="57" t="str">
        <f>IF($A67="","",VLOOKUP($A67,'Annex 2 Designated EHV charges'!$D:$O,3,0))</f>
        <v/>
      </c>
      <c r="D67" s="57" t="str">
        <f>IF($A67="","",VLOOKUP($A67,'Annex 2 Designated EHV charges'!$D:$O,4,0))</f>
        <v/>
      </c>
      <c r="E67" s="58" t="str">
        <f>IFERROR(IF(VLOOKUP($A67,'Annex 2 Designated EHV charges'!$D:$P,10,FALSE)=0,"",VLOOKUP($A67,'Annex 2 Designated EHV charges'!$D:$P,10,FALSE)),"")</f>
        <v/>
      </c>
      <c r="F67" s="59" t="str">
        <f>IFERROR(IF(VLOOKUP($A67,'Annex 2 Designated EHV charges'!$D:$P,11,FALSE)=0,"",VLOOKUP($A67,'Annex 2 Designated EHV charges'!$D:$P,11,FALSE)),"")</f>
        <v/>
      </c>
      <c r="G67" s="59" t="str">
        <f>IFERROR(IF(VLOOKUP($A67,'Annex 2 Designated EHV charges'!$D:$P,12,FALSE)=0,"",VLOOKUP($A67,'Annex 2 Designated EHV charges'!$D:$P,12,FALSE)),"")</f>
        <v/>
      </c>
      <c r="H67" s="49" t="str">
        <f>IFERROR(IF(VLOOKUP($A67,'Annex 2 Designated EHV charges'!$D:$P,13,FALSE)=0,"",VLOOKUP($A67,'Annex 2 Designated EHV charges'!$D:$P,13,FALSE)),"")</f>
        <v/>
      </c>
    </row>
    <row r="68" spans="1:8" x14ac:dyDescent="0.2">
      <c r="A68" s="49" t="str">
        <f t="array" ref="A68">IFERROR(INDEX('Annex 2 Designated EHV charges'!$D$11:$D$58, MATCH(0, IF(ISBLANK('Annex 2 Designated EHV charges'!$D$11:$D$58),1, COUNTIF(A$4:$A67, 'Annex 2 Designated EHV charges'!$D$11:$D$58)), 0)),"")</f>
        <v/>
      </c>
      <c r="B68" s="49" t="str">
        <f>IF($A68="","",VLOOKUP($A68,'Annex 2 Designated EHV charges'!$D:$O,2,0))</f>
        <v/>
      </c>
      <c r="C68" s="57" t="str">
        <f>IF($A68="","",VLOOKUP($A68,'Annex 2 Designated EHV charges'!$D:$O,3,0))</f>
        <v/>
      </c>
      <c r="D68" s="57" t="str">
        <f>IF($A68="","",VLOOKUP($A68,'Annex 2 Designated EHV charges'!$D:$O,4,0))</f>
        <v/>
      </c>
      <c r="E68" s="58" t="str">
        <f>IFERROR(IF(VLOOKUP($A68,'Annex 2 Designated EHV charges'!$D:$P,10,FALSE)=0,"",VLOOKUP($A68,'Annex 2 Designated EHV charges'!$D:$P,10,FALSE)),"")</f>
        <v/>
      </c>
      <c r="F68" s="59" t="str">
        <f>IFERROR(IF(VLOOKUP($A68,'Annex 2 Designated EHV charges'!$D:$P,11,FALSE)=0,"",VLOOKUP($A68,'Annex 2 Designated EHV charges'!$D:$P,11,FALSE)),"")</f>
        <v/>
      </c>
      <c r="G68" s="59" t="str">
        <f>IFERROR(IF(VLOOKUP($A68,'Annex 2 Designated EHV charges'!$D:$P,12,FALSE)=0,"",VLOOKUP($A68,'Annex 2 Designated EHV charges'!$D:$P,12,FALSE)),"")</f>
        <v/>
      </c>
      <c r="H68" s="49" t="str">
        <f>IFERROR(IF(VLOOKUP($A68,'Annex 2 Designated EHV charges'!$D:$P,13,FALSE)=0,"",VLOOKUP($A68,'Annex 2 Designated EHV charges'!$D:$P,13,FALSE)),"")</f>
        <v/>
      </c>
    </row>
    <row r="69" spans="1:8" x14ac:dyDescent="0.2">
      <c r="A69" s="49" t="str">
        <f t="array" ref="A69">IFERROR(INDEX('Annex 2 Designated EHV charges'!$D$11:$D$58, MATCH(0, IF(ISBLANK('Annex 2 Designated EHV charges'!$D$11:$D$58),1, COUNTIF(A$4:$A68, 'Annex 2 Designated EHV charges'!$D$11:$D$58)), 0)),"")</f>
        <v/>
      </c>
      <c r="B69" s="49" t="str">
        <f>IF($A69="","",VLOOKUP($A69,'Annex 2 Designated EHV charges'!$D:$O,2,0))</f>
        <v/>
      </c>
      <c r="C69" s="57" t="str">
        <f>IF($A69="","",VLOOKUP($A69,'Annex 2 Designated EHV charges'!$D:$O,3,0))</f>
        <v/>
      </c>
      <c r="D69" s="57" t="str">
        <f>IF($A69="","",VLOOKUP($A69,'Annex 2 Designated EHV charges'!$D:$O,4,0))</f>
        <v/>
      </c>
      <c r="E69" s="58" t="str">
        <f>IFERROR(IF(VLOOKUP($A69,'Annex 2 Designated EHV charges'!$D:$P,10,FALSE)=0,"",VLOOKUP($A69,'Annex 2 Designated EHV charges'!$D:$P,10,FALSE)),"")</f>
        <v/>
      </c>
      <c r="F69" s="59" t="str">
        <f>IFERROR(IF(VLOOKUP($A69,'Annex 2 Designated EHV charges'!$D:$P,11,FALSE)=0,"",VLOOKUP($A69,'Annex 2 Designated EHV charges'!$D:$P,11,FALSE)),"")</f>
        <v/>
      </c>
      <c r="G69" s="59" t="str">
        <f>IFERROR(IF(VLOOKUP($A69,'Annex 2 Designated EHV charges'!$D:$P,12,FALSE)=0,"",VLOOKUP($A69,'Annex 2 Designated EHV charges'!$D:$P,12,FALSE)),"")</f>
        <v/>
      </c>
      <c r="H69" s="49" t="str">
        <f>IFERROR(IF(VLOOKUP($A69,'Annex 2 Designated EHV charges'!$D:$P,13,FALSE)=0,"",VLOOKUP($A69,'Annex 2 Designated EHV charges'!$D:$P,13,FALSE)),"")</f>
        <v/>
      </c>
    </row>
    <row r="70" spans="1:8" x14ac:dyDescent="0.2">
      <c r="A70" s="49" t="str">
        <f t="array" ref="A70">IFERROR(INDEX('Annex 2 Designated EHV charges'!$D$11:$D$58, MATCH(0, IF(ISBLANK('Annex 2 Designated EHV charges'!$D$11:$D$58),1, COUNTIF(A$4:$A69, 'Annex 2 Designated EHV charges'!$D$11:$D$58)), 0)),"")</f>
        <v/>
      </c>
      <c r="B70" s="49" t="str">
        <f>IF($A70="","",VLOOKUP($A70,'Annex 2 Designated EHV charges'!$D:$O,2,0))</f>
        <v/>
      </c>
      <c r="C70" s="57" t="str">
        <f>IF($A70="","",VLOOKUP($A70,'Annex 2 Designated EHV charges'!$D:$O,3,0))</f>
        <v/>
      </c>
      <c r="D70" s="57" t="str">
        <f>IF($A70="","",VLOOKUP($A70,'Annex 2 Designated EHV charges'!$D:$O,4,0))</f>
        <v/>
      </c>
      <c r="E70" s="58" t="str">
        <f>IFERROR(IF(VLOOKUP($A70,'Annex 2 Designated EHV charges'!$D:$P,10,FALSE)=0,"",VLOOKUP($A70,'Annex 2 Designated EHV charges'!$D:$P,10,FALSE)),"")</f>
        <v/>
      </c>
      <c r="F70" s="59" t="str">
        <f>IFERROR(IF(VLOOKUP($A70,'Annex 2 Designated EHV charges'!$D:$P,11,FALSE)=0,"",VLOOKUP($A70,'Annex 2 Designated EHV charges'!$D:$P,11,FALSE)),"")</f>
        <v/>
      </c>
      <c r="G70" s="59" t="str">
        <f>IFERROR(IF(VLOOKUP($A70,'Annex 2 Designated EHV charges'!$D:$P,12,FALSE)=0,"",VLOOKUP($A70,'Annex 2 Designated EHV charges'!$D:$P,12,FALSE)),"")</f>
        <v/>
      </c>
      <c r="H70" s="49" t="str">
        <f>IFERROR(IF(VLOOKUP($A70,'Annex 2 Designated EHV charges'!$D:$P,13,FALSE)=0,"",VLOOKUP($A70,'Annex 2 Designated EHV charges'!$D:$P,13,FALSE)),"")</f>
        <v/>
      </c>
    </row>
    <row r="71" spans="1:8" x14ac:dyDescent="0.2">
      <c r="A71" s="49" t="str">
        <f t="array" ref="A71">IFERROR(INDEX('Annex 2 Designated EHV charges'!$D$11:$D$58, MATCH(0, IF(ISBLANK('Annex 2 Designated EHV charges'!$D$11:$D$58),1, COUNTIF(A$4:$A70, 'Annex 2 Designated EHV charges'!$D$11:$D$58)), 0)),"")</f>
        <v/>
      </c>
      <c r="B71" s="49" t="str">
        <f>IF($A71="","",VLOOKUP($A71,'Annex 2 Designated EHV charges'!$D:$O,2,0))</f>
        <v/>
      </c>
      <c r="C71" s="57" t="str">
        <f>IF($A71="","",VLOOKUP($A71,'Annex 2 Designated EHV charges'!$D:$O,3,0))</f>
        <v/>
      </c>
      <c r="D71" s="57" t="str">
        <f>IF($A71="","",VLOOKUP($A71,'Annex 2 Designated EHV charges'!$D:$O,4,0))</f>
        <v/>
      </c>
      <c r="E71" s="58" t="str">
        <f>IFERROR(IF(VLOOKUP($A71,'Annex 2 Designated EHV charges'!$D:$P,10,FALSE)=0,"",VLOOKUP($A71,'Annex 2 Designated EHV charges'!$D:$P,10,FALSE)),"")</f>
        <v/>
      </c>
      <c r="F71" s="59" t="str">
        <f>IFERROR(IF(VLOOKUP($A71,'Annex 2 Designated EHV charges'!$D:$P,11,FALSE)=0,"",VLOOKUP($A71,'Annex 2 Designated EHV charges'!$D:$P,11,FALSE)),"")</f>
        <v/>
      </c>
      <c r="G71" s="59" t="str">
        <f>IFERROR(IF(VLOOKUP($A71,'Annex 2 Designated EHV charges'!$D:$P,12,FALSE)=0,"",VLOOKUP($A71,'Annex 2 Designated EHV charges'!$D:$P,12,FALSE)),"")</f>
        <v/>
      </c>
      <c r="H71" s="49" t="str">
        <f>IFERROR(IF(VLOOKUP($A71,'Annex 2 Designated EHV charges'!$D:$P,13,FALSE)=0,"",VLOOKUP($A71,'Annex 2 Designated EHV charges'!$D:$P,13,FALSE)),"")</f>
        <v/>
      </c>
    </row>
    <row r="72" spans="1:8" x14ac:dyDescent="0.2">
      <c r="A72" s="49" t="str">
        <f t="array" ref="A72">IFERROR(INDEX('Annex 2 Designated EHV charges'!$D$11:$D$58, MATCH(0, IF(ISBLANK('Annex 2 Designated EHV charges'!$D$11:$D$58),1, COUNTIF(A$4:$A71, 'Annex 2 Designated EHV charges'!$D$11:$D$58)), 0)),"")</f>
        <v/>
      </c>
      <c r="B72" s="49" t="str">
        <f>IF($A72="","",VLOOKUP($A72,'Annex 2 Designated EHV charges'!$D:$O,2,0))</f>
        <v/>
      </c>
      <c r="C72" s="57" t="str">
        <f>IF($A72="","",VLOOKUP($A72,'Annex 2 Designated EHV charges'!$D:$O,3,0))</f>
        <v/>
      </c>
      <c r="D72" s="57" t="str">
        <f>IF($A72="","",VLOOKUP($A72,'Annex 2 Designated EHV charges'!$D:$O,4,0))</f>
        <v/>
      </c>
      <c r="E72" s="58" t="str">
        <f>IFERROR(IF(VLOOKUP($A72,'Annex 2 Designated EHV charges'!$D:$P,10,FALSE)=0,"",VLOOKUP($A72,'Annex 2 Designated EHV charges'!$D:$P,10,FALSE)),"")</f>
        <v/>
      </c>
      <c r="F72" s="59" t="str">
        <f>IFERROR(IF(VLOOKUP($A72,'Annex 2 Designated EHV charges'!$D:$P,11,FALSE)=0,"",VLOOKUP($A72,'Annex 2 Designated EHV charges'!$D:$P,11,FALSE)),"")</f>
        <v/>
      </c>
      <c r="G72" s="59" t="str">
        <f>IFERROR(IF(VLOOKUP($A72,'Annex 2 Designated EHV charges'!$D:$P,12,FALSE)=0,"",VLOOKUP($A72,'Annex 2 Designated EHV charges'!$D:$P,12,FALSE)),"")</f>
        <v/>
      </c>
      <c r="H72" s="49" t="str">
        <f>IFERROR(IF(VLOOKUP($A72,'Annex 2 Designated EHV charges'!$D:$P,13,FALSE)=0,"",VLOOKUP($A72,'Annex 2 Designated EHV charges'!$D:$P,13,FALSE)),"")</f>
        <v/>
      </c>
    </row>
    <row r="73" spans="1:8" x14ac:dyDescent="0.2">
      <c r="A73" s="49" t="str">
        <f t="array" ref="A73">IFERROR(INDEX('Annex 2 Designated EHV charges'!$D$11:$D$58, MATCH(0, IF(ISBLANK('Annex 2 Designated EHV charges'!$D$11:$D$58),1, COUNTIF(A$4:$A72, 'Annex 2 Designated EHV charges'!$D$11:$D$58)), 0)),"")</f>
        <v/>
      </c>
      <c r="B73" s="49" t="str">
        <f>IF($A73="","",VLOOKUP($A73,'Annex 2 Designated EHV charges'!$D:$O,2,0))</f>
        <v/>
      </c>
      <c r="C73" s="57" t="str">
        <f>IF($A73="","",VLOOKUP($A73,'Annex 2 Designated EHV charges'!$D:$O,3,0))</f>
        <v/>
      </c>
      <c r="D73" s="57" t="str">
        <f>IF($A73="","",VLOOKUP($A73,'Annex 2 Designated EHV charges'!$D:$O,4,0))</f>
        <v/>
      </c>
      <c r="E73" s="58" t="str">
        <f>IFERROR(IF(VLOOKUP($A73,'Annex 2 Designated EHV charges'!$D:$P,10,FALSE)=0,"",VLOOKUP($A73,'Annex 2 Designated EHV charges'!$D:$P,10,FALSE)),"")</f>
        <v/>
      </c>
      <c r="F73" s="59" t="str">
        <f>IFERROR(IF(VLOOKUP($A73,'Annex 2 Designated EHV charges'!$D:$P,11,FALSE)=0,"",VLOOKUP($A73,'Annex 2 Designated EHV charges'!$D:$P,11,FALSE)),"")</f>
        <v/>
      </c>
      <c r="G73" s="59" t="str">
        <f>IFERROR(IF(VLOOKUP($A73,'Annex 2 Designated EHV charges'!$D:$P,12,FALSE)=0,"",VLOOKUP($A73,'Annex 2 Designated EHV charges'!$D:$P,12,FALSE)),"")</f>
        <v/>
      </c>
      <c r="H73" s="49" t="str">
        <f>IFERROR(IF(VLOOKUP($A73,'Annex 2 Designated EHV charges'!$D:$P,13,FALSE)=0,"",VLOOKUP($A73,'Annex 2 Designated EHV charges'!$D:$P,13,FALSE)),"")</f>
        <v/>
      </c>
    </row>
    <row r="74" spans="1:8" x14ac:dyDescent="0.2">
      <c r="A74" s="49" t="str">
        <f t="array" ref="A74">IFERROR(INDEX('Annex 2 Designated EHV charges'!$D$11:$D$58, MATCH(0, IF(ISBLANK('Annex 2 Designated EHV charges'!$D$11:$D$58),1, COUNTIF(A$4:$A73, 'Annex 2 Designated EHV charges'!$D$11:$D$58)), 0)),"")</f>
        <v/>
      </c>
      <c r="B74" s="49" t="str">
        <f>IF($A74="","",VLOOKUP($A74,'Annex 2 Designated EHV charges'!$D:$O,2,0))</f>
        <v/>
      </c>
      <c r="C74" s="57" t="str">
        <f>IF($A74="","",VLOOKUP($A74,'Annex 2 Designated EHV charges'!$D:$O,3,0))</f>
        <v/>
      </c>
      <c r="D74" s="57" t="str">
        <f>IF($A74="","",VLOOKUP($A74,'Annex 2 Designated EHV charges'!$D:$O,4,0))</f>
        <v/>
      </c>
      <c r="E74" s="58" t="str">
        <f>IFERROR(IF(VLOOKUP($A74,'Annex 2 Designated EHV charges'!$D:$P,10,FALSE)=0,"",VLOOKUP($A74,'Annex 2 Designated EHV charges'!$D:$P,10,FALSE)),"")</f>
        <v/>
      </c>
      <c r="F74" s="59" t="str">
        <f>IFERROR(IF(VLOOKUP($A74,'Annex 2 Designated EHV charges'!$D:$P,11,FALSE)=0,"",VLOOKUP($A74,'Annex 2 Designated EHV charges'!$D:$P,11,FALSE)),"")</f>
        <v/>
      </c>
      <c r="G74" s="59" t="str">
        <f>IFERROR(IF(VLOOKUP($A74,'Annex 2 Designated EHV charges'!$D:$P,12,FALSE)=0,"",VLOOKUP($A74,'Annex 2 Designated EHV charges'!$D:$P,12,FALSE)),"")</f>
        <v/>
      </c>
      <c r="H74" s="49" t="str">
        <f>IFERROR(IF(VLOOKUP($A74,'Annex 2 Designated EHV charges'!$D:$P,13,FALSE)=0,"",VLOOKUP($A74,'Annex 2 Designated EHV charges'!$D:$P,13,FALSE)),"")</f>
        <v/>
      </c>
    </row>
    <row r="75" spans="1:8" x14ac:dyDescent="0.2">
      <c r="A75" s="49" t="str">
        <f t="array" ref="A75">IFERROR(INDEX('Annex 2 Designated EHV charges'!$D$11:$D$58, MATCH(0, IF(ISBLANK('Annex 2 Designated EHV charges'!$D$11:$D$58),1, COUNTIF(A$4:$A74, 'Annex 2 Designated EHV charges'!$D$11:$D$58)), 0)),"")</f>
        <v/>
      </c>
      <c r="B75" s="49" t="str">
        <f>IF($A75="","",VLOOKUP($A75,'Annex 2 Designated EHV charges'!$D:$O,2,0))</f>
        <v/>
      </c>
      <c r="C75" s="57" t="str">
        <f>IF($A75="","",VLOOKUP($A75,'Annex 2 Designated EHV charges'!$D:$O,3,0))</f>
        <v/>
      </c>
      <c r="D75" s="57" t="str">
        <f>IF($A75="","",VLOOKUP($A75,'Annex 2 Designated EHV charges'!$D:$O,4,0))</f>
        <v/>
      </c>
      <c r="E75" s="58" t="str">
        <f>IFERROR(IF(VLOOKUP($A75,'Annex 2 Designated EHV charges'!$D:$P,10,FALSE)=0,"",VLOOKUP($A75,'Annex 2 Designated EHV charges'!$D:$P,10,FALSE)),"")</f>
        <v/>
      </c>
      <c r="F75" s="59" t="str">
        <f>IFERROR(IF(VLOOKUP($A75,'Annex 2 Designated EHV charges'!$D:$P,11,FALSE)=0,"",VLOOKUP($A75,'Annex 2 Designated EHV charges'!$D:$P,11,FALSE)),"")</f>
        <v/>
      </c>
      <c r="G75" s="59" t="str">
        <f>IFERROR(IF(VLOOKUP($A75,'Annex 2 Designated EHV charges'!$D:$P,12,FALSE)=0,"",VLOOKUP($A75,'Annex 2 Designated EHV charges'!$D:$P,12,FALSE)),"")</f>
        <v/>
      </c>
      <c r="H75" s="49" t="str">
        <f>IFERROR(IF(VLOOKUP($A75,'Annex 2 Designated EHV charges'!$D:$P,13,FALSE)=0,"",VLOOKUP($A75,'Annex 2 Designated EHV charges'!$D:$P,13,FALSE)),"")</f>
        <v/>
      </c>
    </row>
    <row r="76" spans="1:8" x14ac:dyDescent="0.2">
      <c r="A76" s="49" t="str">
        <f t="array" ref="A76">IFERROR(INDEX('Annex 2 Designated EHV charges'!$D$11:$D$58, MATCH(0, IF(ISBLANK('Annex 2 Designated EHV charges'!$D$11:$D$58),1, COUNTIF(A$4:$A75, 'Annex 2 Designated EHV charges'!$D$11:$D$58)), 0)),"")</f>
        <v/>
      </c>
      <c r="B76" s="49" t="str">
        <f>IF($A76="","",VLOOKUP($A76,'Annex 2 Designated EHV charges'!$D:$O,2,0))</f>
        <v/>
      </c>
      <c r="C76" s="57" t="str">
        <f>IF($A76="","",VLOOKUP($A76,'Annex 2 Designated EHV charges'!$D:$O,3,0))</f>
        <v/>
      </c>
      <c r="D76" s="57" t="str">
        <f>IF($A76="","",VLOOKUP($A76,'Annex 2 Designated EHV charges'!$D:$O,4,0))</f>
        <v/>
      </c>
      <c r="E76" s="58" t="str">
        <f>IFERROR(IF(VLOOKUP($A76,'Annex 2 Designated EHV charges'!$D:$P,10,FALSE)=0,"",VLOOKUP($A76,'Annex 2 Designated EHV charges'!$D:$P,10,FALSE)),"")</f>
        <v/>
      </c>
      <c r="F76" s="59" t="str">
        <f>IFERROR(IF(VLOOKUP($A76,'Annex 2 Designated EHV charges'!$D:$P,11,FALSE)=0,"",VLOOKUP($A76,'Annex 2 Designated EHV charges'!$D:$P,11,FALSE)),"")</f>
        <v/>
      </c>
      <c r="G76" s="59" t="str">
        <f>IFERROR(IF(VLOOKUP($A76,'Annex 2 Designated EHV charges'!$D:$P,12,FALSE)=0,"",VLOOKUP($A76,'Annex 2 Designated EHV charges'!$D:$P,12,FALSE)),"")</f>
        <v/>
      </c>
      <c r="H76" s="49" t="str">
        <f>IFERROR(IF(VLOOKUP($A76,'Annex 2 Designated EHV charges'!$D:$P,13,FALSE)=0,"",VLOOKUP($A76,'Annex 2 Designated EHV charges'!$D:$P,13,FALSE)),"")</f>
        <v/>
      </c>
    </row>
    <row r="77" spans="1:8" x14ac:dyDescent="0.2">
      <c r="A77" s="49" t="str">
        <f t="array" ref="A77">IFERROR(INDEX('Annex 2 Designated EHV charges'!$D$11:$D$58, MATCH(0, IF(ISBLANK('Annex 2 Designated EHV charges'!$D$11:$D$58),1, COUNTIF(A$4:$A76, 'Annex 2 Designated EHV charges'!$D$11:$D$58)), 0)),"")</f>
        <v/>
      </c>
      <c r="B77" s="49" t="str">
        <f>IF($A77="","",VLOOKUP($A77,'Annex 2 Designated EHV charges'!$D:$O,2,0))</f>
        <v/>
      </c>
      <c r="C77" s="57" t="str">
        <f>IF($A77="","",VLOOKUP($A77,'Annex 2 Designated EHV charges'!$D:$O,3,0))</f>
        <v/>
      </c>
      <c r="D77" s="57" t="str">
        <f>IF($A77="","",VLOOKUP($A77,'Annex 2 Designated EHV charges'!$D:$O,4,0))</f>
        <v/>
      </c>
      <c r="E77" s="58" t="str">
        <f>IFERROR(IF(VLOOKUP($A77,'Annex 2 Designated EHV charges'!$D:$P,10,FALSE)=0,"",VLOOKUP($A77,'Annex 2 Designated EHV charges'!$D:$P,10,FALSE)),"")</f>
        <v/>
      </c>
      <c r="F77" s="59" t="str">
        <f>IFERROR(IF(VLOOKUP($A77,'Annex 2 Designated EHV charges'!$D:$P,11,FALSE)=0,"",VLOOKUP($A77,'Annex 2 Designated EHV charges'!$D:$P,11,FALSE)),"")</f>
        <v/>
      </c>
      <c r="G77" s="59" t="str">
        <f>IFERROR(IF(VLOOKUP($A77,'Annex 2 Designated EHV charges'!$D:$P,12,FALSE)=0,"",VLOOKUP($A77,'Annex 2 Designated EHV charges'!$D:$P,12,FALSE)),"")</f>
        <v/>
      </c>
      <c r="H77" s="49" t="str">
        <f>IFERROR(IF(VLOOKUP($A77,'Annex 2 Designated EHV charges'!$D:$P,13,FALSE)=0,"",VLOOKUP($A77,'Annex 2 Designated EHV charges'!$D:$P,13,FALSE)),"")</f>
        <v/>
      </c>
    </row>
    <row r="78" spans="1:8" x14ac:dyDescent="0.2">
      <c r="A78" s="49" t="str">
        <f t="array" ref="A78">IFERROR(INDEX('Annex 2 Designated EHV charges'!$D$11:$D$58, MATCH(0, IF(ISBLANK('Annex 2 Designated EHV charges'!$D$11:$D$58),1, COUNTIF(A$4:$A77, 'Annex 2 Designated EHV charges'!$D$11:$D$58)), 0)),"")</f>
        <v/>
      </c>
      <c r="B78" s="49" t="str">
        <f>IF($A78="","",VLOOKUP($A78,'Annex 2 Designated EHV charges'!$D:$O,2,0))</f>
        <v/>
      </c>
      <c r="C78" s="57" t="str">
        <f>IF($A78="","",VLOOKUP($A78,'Annex 2 Designated EHV charges'!$D:$O,3,0))</f>
        <v/>
      </c>
      <c r="D78" s="57" t="str">
        <f>IF($A78="","",VLOOKUP($A78,'Annex 2 Designated EHV charges'!$D:$O,4,0))</f>
        <v/>
      </c>
      <c r="E78" s="58" t="str">
        <f>IFERROR(IF(VLOOKUP($A78,'Annex 2 Designated EHV charges'!$D:$P,10,FALSE)=0,"",VLOOKUP($A78,'Annex 2 Designated EHV charges'!$D:$P,10,FALSE)),"")</f>
        <v/>
      </c>
      <c r="F78" s="59" t="str">
        <f>IFERROR(IF(VLOOKUP($A78,'Annex 2 Designated EHV charges'!$D:$P,11,FALSE)=0,"",VLOOKUP($A78,'Annex 2 Designated EHV charges'!$D:$P,11,FALSE)),"")</f>
        <v/>
      </c>
      <c r="G78" s="59" t="str">
        <f>IFERROR(IF(VLOOKUP($A78,'Annex 2 Designated EHV charges'!$D:$P,12,FALSE)=0,"",VLOOKUP($A78,'Annex 2 Designated EHV charges'!$D:$P,12,FALSE)),"")</f>
        <v/>
      </c>
      <c r="H78" s="49" t="str">
        <f>IFERROR(IF(VLOOKUP($A78,'Annex 2 Designated EHV charges'!$D:$P,13,FALSE)=0,"",VLOOKUP($A78,'Annex 2 Designated EHV charges'!$D:$P,13,FALSE)),"")</f>
        <v/>
      </c>
    </row>
    <row r="79" spans="1:8" x14ac:dyDescent="0.2">
      <c r="A79" s="49" t="str">
        <f t="array" ref="A79">IFERROR(INDEX('Annex 2 Designated EHV charges'!$D$11:$D$58, MATCH(0, IF(ISBLANK('Annex 2 Designated EHV charges'!$D$11:$D$58),1, COUNTIF(A$4:$A78, 'Annex 2 Designated EHV charges'!$D$11:$D$58)), 0)),"")</f>
        <v/>
      </c>
      <c r="B79" s="49" t="str">
        <f>IF($A79="","",VLOOKUP($A79,'Annex 2 Designated EHV charges'!$D:$O,2,0))</f>
        <v/>
      </c>
      <c r="C79" s="57" t="str">
        <f>IF($A79="","",VLOOKUP($A79,'Annex 2 Designated EHV charges'!$D:$O,3,0))</f>
        <v/>
      </c>
      <c r="D79" s="57" t="str">
        <f>IF($A79="","",VLOOKUP($A79,'Annex 2 Designated EHV charges'!$D:$O,4,0))</f>
        <v/>
      </c>
      <c r="E79" s="58" t="str">
        <f>IFERROR(IF(VLOOKUP($A79,'Annex 2 Designated EHV charges'!$D:$P,10,FALSE)=0,"",VLOOKUP($A79,'Annex 2 Designated EHV charges'!$D:$P,10,FALSE)),"")</f>
        <v/>
      </c>
      <c r="F79" s="59" t="str">
        <f>IFERROR(IF(VLOOKUP($A79,'Annex 2 Designated EHV charges'!$D:$P,11,FALSE)=0,"",VLOOKUP($A79,'Annex 2 Designated EHV charges'!$D:$P,11,FALSE)),"")</f>
        <v/>
      </c>
      <c r="G79" s="59" t="str">
        <f>IFERROR(IF(VLOOKUP($A79,'Annex 2 Designated EHV charges'!$D:$P,12,FALSE)=0,"",VLOOKUP($A79,'Annex 2 Designated EHV charges'!$D:$P,12,FALSE)),"")</f>
        <v/>
      </c>
      <c r="H79" s="49" t="str">
        <f>IFERROR(IF(VLOOKUP($A79,'Annex 2 Designated EHV charges'!$D:$P,13,FALSE)=0,"",VLOOKUP($A79,'Annex 2 Designated EHV charges'!$D:$P,13,FALSE)),"")</f>
        <v/>
      </c>
    </row>
    <row r="80" spans="1:8" x14ac:dyDescent="0.2">
      <c r="A80" s="49" t="str">
        <f t="array" ref="A80">IFERROR(INDEX('Annex 2 Designated EHV charges'!$D$11:$D$58, MATCH(0, IF(ISBLANK('Annex 2 Designated EHV charges'!$D$11:$D$58),1, COUNTIF(A$4:$A79, 'Annex 2 Designated EHV charges'!$D$11:$D$58)), 0)),"")</f>
        <v/>
      </c>
      <c r="B80" s="49" t="str">
        <f>IF($A80="","",VLOOKUP($A80,'Annex 2 Designated EHV charges'!$D:$O,2,0))</f>
        <v/>
      </c>
      <c r="C80" s="57" t="str">
        <f>IF($A80="","",VLOOKUP($A80,'Annex 2 Designated EHV charges'!$D:$O,3,0))</f>
        <v/>
      </c>
      <c r="D80" s="57" t="str">
        <f>IF($A80="","",VLOOKUP($A80,'Annex 2 Designated EHV charges'!$D:$O,4,0))</f>
        <v/>
      </c>
      <c r="E80" s="58" t="str">
        <f>IFERROR(IF(VLOOKUP($A80,'Annex 2 Designated EHV charges'!$D:$P,10,FALSE)=0,"",VLOOKUP($A80,'Annex 2 Designated EHV charges'!$D:$P,10,FALSE)),"")</f>
        <v/>
      </c>
      <c r="F80" s="59" t="str">
        <f>IFERROR(IF(VLOOKUP($A80,'Annex 2 Designated EHV charges'!$D:$P,11,FALSE)=0,"",VLOOKUP($A80,'Annex 2 Designated EHV charges'!$D:$P,11,FALSE)),"")</f>
        <v/>
      </c>
      <c r="G80" s="59" t="str">
        <f>IFERROR(IF(VLOOKUP($A80,'Annex 2 Designated EHV charges'!$D:$P,12,FALSE)=0,"",VLOOKUP($A80,'Annex 2 Designated EHV charges'!$D:$P,12,FALSE)),"")</f>
        <v/>
      </c>
      <c r="H80" s="49" t="str">
        <f>IFERROR(IF(VLOOKUP($A80,'Annex 2 Designated EHV charges'!$D:$P,13,FALSE)=0,"",VLOOKUP($A80,'Annex 2 Designated EHV charges'!$D:$P,13,FALSE)),"")</f>
        <v/>
      </c>
    </row>
    <row r="81" spans="1:8" x14ac:dyDescent="0.2">
      <c r="A81" s="49" t="str">
        <f t="array" ref="A81">IFERROR(INDEX('Annex 2 Designated EHV charges'!$D$11:$D$58, MATCH(0, IF(ISBLANK('Annex 2 Designated EHV charges'!$D$11:$D$58),1, COUNTIF(A$4:$A80, 'Annex 2 Designated EHV charges'!$D$11:$D$58)), 0)),"")</f>
        <v/>
      </c>
      <c r="B81" s="49" t="str">
        <f>IF($A81="","",VLOOKUP($A81,'Annex 2 Designated EHV charges'!$D:$O,2,0))</f>
        <v/>
      </c>
      <c r="C81" s="57" t="str">
        <f>IF($A81="","",VLOOKUP($A81,'Annex 2 Designated EHV charges'!$D:$O,3,0))</f>
        <v/>
      </c>
      <c r="D81" s="57" t="str">
        <f>IF($A81="","",VLOOKUP($A81,'Annex 2 Designated EHV charges'!$D:$O,4,0))</f>
        <v/>
      </c>
      <c r="E81" s="58" t="str">
        <f>IFERROR(IF(VLOOKUP($A81,'Annex 2 Designated EHV charges'!$D:$P,10,FALSE)=0,"",VLOOKUP($A81,'Annex 2 Designated EHV charges'!$D:$P,10,FALSE)),"")</f>
        <v/>
      </c>
      <c r="F81" s="59" t="str">
        <f>IFERROR(IF(VLOOKUP($A81,'Annex 2 Designated EHV charges'!$D:$P,11,FALSE)=0,"",VLOOKUP($A81,'Annex 2 Designated EHV charges'!$D:$P,11,FALSE)),"")</f>
        <v/>
      </c>
      <c r="G81" s="59" t="str">
        <f>IFERROR(IF(VLOOKUP($A81,'Annex 2 Designated EHV charges'!$D:$P,12,FALSE)=0,"",VLOOKUP($A81,'Annex 2 Designated EHV charges'!$D:$P,12,FALSE)),"")</f>
        <v/>
      </c>
      <c r="H81" s="49" t="str">
        <f>IFERROR(IF(VLOOKUP($A81,'Annex 2 Designated EHV charges'!$D:$P,13,FALSE)=0,"",VLOOKUP($A81,'Annex 2 Designated EHV charges'!$D:$P,13,FALSE)),"")</f>
        <v/>
      </c>
    </row>
    <row r="82" spans="1:8" x14ac:dyDescent="0.2">
      <c r="A82" s="49" t="str">
        <f t="array" ref="A82">IFERROR(INDEX('Annex 2 Designated EHV charges'!$D$11:$D$58, MATCH(0, IF(ISBLANK('Annex 2 Designated EHV charges'!$D$11:$D$58),1, COUNTIF(A$4:$A81, 'Annex 2 Designated EHV charges'!$D$11:$D$58)), 0)),"")</f>
        <v/>
      </c>
      <c r="B82" s="49" t="str">
        <f>IF($A82="","",VLOOKUP($A82,'Annex 2 Designated EHV charges'!$D:$O,2,0))</f>
        <v/>
      </c>
      <c r="C82" s="57" t="str">
        <f>IF($A82="","",VLOOKUP($A82,'Annex 2 Designated EHV charges'!$D:$O,3,0))</f>
        <v/>
      </c>
      <c r="D82" s="57" t="str">
        <f>IF($A82="","",VLOOKUP($A82,'Annex 2 Designated EHV charges'!$D:$O,4,0))</f>
        <v/>
      </c>
      <c r="E82" s="58" t="str">
        <f>IFERROR(IF(VLOOKUP($A82,'Annex 2 Designated EHV charges'!$D:$P,10,FALSE)=0,"",VLOOKUP($A82,'Annex 2 Designated EHV charges'!$D:$P,10,FALSE)),"")</f>
        <v/>
      </c>
      <c r="F82" s="59" t="str">
        <f>IFERROR(IF(VLOOKUP($A82,'Annex 2 Designated EHV charges'!$D:$P,11,FALSE)=0,"",VLOOKUP($A82,'Annex 2 Designated EHV charges'!$D:$P,11,FALSE)),"")</f>
        <v/>
      </c>
      <c r="G82" s="59" t="str">
        <f>IFERROR(IF(VLOOKUP($A82,'Annex 2 Designated EHV charges'!$D:$P,12,FALSE)=0,"",VLOOKUP($A82,'Annex 2 Designated EHV charges'!$D:$P,12,FALSE)),"")</f>
        <v/>
      </c>
      <c r="H82" s="49" t="str">
        <f>IFERROR(IF(VLOOKUP($A82,'Annex 2 Designated EHV charges'!$D:$P,13,FALSE)=0,"",VLOOKUP($A82,'Annex 2 Designated EHV charges'!$D:$P,13,FALSE)),"")</f>
        <v/>
      </c>
    </row>
    <row r="83" spans="1:8" x14ac:dyDescent="0.2">
      <c r="A83" s="49" t="str">
        <f t="array" ref="A83">IFERROR(INDEX('Annex 2 Designated EHV charges'!$D$11:$D$58, MATCH(0, IF(ISBLANK('Annex 2 Designated EHV charges'!$D$11:$D$58),1, COUNTIF(A$4:$A82, 'Annex 2 Designated EHV charges'!$D$11:$D$58)), 0)),"")</f>
        <v/>
      </c>
      <c r="B83" s="49" t="str">
        <f>IF($A83="","",VLOOKUP($A83,'Annex 2 Designated EHV charges'!$D:$O,2,0))</f>
        <v/>
      </c>
      <c r="C83" s="57" t="str">
        <f>IF($A83="","",VLOOKUP($A83,'Annex 2 Designated EHV charges'!$D:$O,3,0))</f>
        <v/>
      </c>
      <c r="D83" s="57" t="str">
        <f>IF($A83="","",VLOOKUP($A83,'Annex 2 Designated EHV charges'!$D:$O,4,0))</f>
        <v/>
      </c>
      <c r="E83" s="58" t="str">
        <f>IFERROR(IF(VLOOKUP($A83,'Annex 2 Designated EHV charges'!$D:$P,10,FALSE)=0,"",VLOOKUP($A83,'Annex 2 Designated EHV charges'!$D:$P,10,FALSE)),"")</f>
        <v/>
      </c>
      <c r="F83" s="59" t="str">
        <f>IFERROR(IF(VLOOKUP($A83,'Annex 2 Designated EHV charges'!$D:$P,11,FALSE)=0,"",VLOOKUP($A83,'Annex 2 Designated EHV charges'!$D:$P,11,FALSE)),"")</f>
        <v/>
      </c>
      <c r="G83" s="59" t="str">
        <f>IFERROR(IF(VLOOKUP($A83,'Annex 2 Designated EHV charges'!$D:$P,12,FALSE)=0,"",VLOOKUP($A83,'Annex 2 Designated EHV charges'!$D:$P,12,FALSE)),"")</f>
        <v/>
      </c>
      <c r="H83" s="49" t="str">
        <f>IFERROR(IF(VLOOKUP($A83,'Annex 2 Designated EHV charges'!$D:$P,13,FALSE)=0,"",VLOOKUP($A83,'Annex 2 Designated EHV charges'!$D:$P,13,FALSE)),"")</f>
        <v/>
      </c>
    </row>
    <row r="84" spans="1:8" x14ac:dyDescent="0.2">
      <c r="A84" s="49" t="str">
        <f t="array" ref="A84">IFERROR(INDEX('Annex 2 Designated EHV charges'!$D$11:$D$58, MATCH(0, IF(ISBLANK('Annex 2 Designated EHV charges'!$D$11:$D$58),1, COUNTIF(A$4:$A83, 'Annex 2 Designated EHV charges'!$D$11:$D$58)), 0)),"")</f>
        <v/>
      </c>
      <c r="B84" s="49" t="str">
        <f>IF($A84="","",VLOOKUP($A84,'Annex 2 Designated EHV charges'!$D:$O,2,0))</f>
        <v/>
      </c>
      <c r="C84" s="57" t="str">
        <f>IF($A84="","",VLOOKUP($A84,'Annex 2 Designated EHV charges'!$D:$O,3,0))</f>
        <v/>
      </c>
      <c r="D84" s="57" t="str">
        <f>IF($A84="","",VLOOKUP($A84,'Annex 2 Designated EHV charges'!$D:$O,4,0))</f>
        <v/>
      </c>
      <c r="E84" s="58" t="str">
        <f>IFERROR(IF(VLOOKUP($A84,'Annex 2 Designated EHV charges'!$D:$P,10,FALSE)=0,"",VLOOKUP($A84,'Annex 2 Designated EHV charges'!$D:$P,10,FALSE)),"")</f>
        <v/>
      </c>
      <c r="F84" s="59" t="str">
        <f>IFERROR(IF(VLOOKUP($A84,'Annex 2 Designated EHV charges'!$D:$P,11,FALSE)=0,"",VLOOKUP($A84,'Annex 2 Designated EHV charges'!$D:$P,11,FALSE)),"")</f>
        <v/>
      </c>
      <c r="G84" s="59" t="str">
        <f>IFERROR(IF(VLOOKUP($A84,'Annex 2 Designated EHV charges'!$D:$P,12,FALSE)=0,"",VLOOKUP($A84,'Annex 2 Designated EHV charges'!$D:$P,12,FALSE)),"")</f>
        <v/>
      </c>
      <c r="H84" s="49" t="str">
        <f>IFERROR(IF(VLOOKUP($A84,'Annex 2 Designated EHV charges'!$D:$P,13,FALSE)=0,"",VLOOKUP($A84,'Annex 2 Designated EHV charges'!$D:$P,13,FALSE)),"")</f>
        <v/>
      </c>
    </row>
    <row r="85" spans="1:8" x14ac:dyDescent="0.2">
      <c r="A85" s="49" t="str">
        <f t="array" ref="A85">IFERROR(INDEX('Annex 2 Designated EHV charges'!$D$11:$D$58, MATCH(0, IF(ISBLANK('Annex 2 Designated EHV charges'!$D$11:$D$58),1, COUNTIF(A$4:$A84, 'Annex 2 Designated EHV charges'!$D$11:$D$58)), 0)),"")</f>
        <v/>
      </c>
      <c r="B85" s="49" t="str">
        <f>IF($A85="","",VLOOKUP($A85,'Annex 2 Designated EHV charges'!$D:$O,2,0))</f>
        <v/>
      </c>
      <c r="C85" s="57" t="str">
        <f>IF($A85="","",VLOOKUP($A85,'Annex 2 Designated EHV charges'!$D:$O,3,0))</f>
        <v/>
      </c>
      <c r="D85" s="57" t="str">
        <f>IF($A85="","",VLOOKUP($A85,'Annex 2 Designated EHV charges'!$D:$O,4,0))</f>
        <v/>
      </c>
      <c r="E85" s="58" t="str">
        <f>IFERROR(IF(VLOOKUP($A85,'Annex 2 Designated EHV charges'!$D:$P,10,FALSE)=0,"",VLOOKUP($A85,'Annex 2 Designated EHV charges'!$D:$P,10,FALSE)),"")</f>
        <v/>
      </c>
      <c r="F85" s="59" t="str">
        <f>IFERROR(IF(VLOOKUP($A85,'Annex 2 Designated EHV charges'!$D:$P,11,FALSE)=0,"",VLOOKUP($A85,'Annex 2 Designated EHV charges'!$D:$P,11,FALSE)),"")</f>
        <v/>
      </c>
      <c r="G85" s="59" t="str">
        <f>IFERROR(IF(VLOOKUP($A85,'Annex 2 Designated EHV charges'!$D:$P,12,FALSE)=0,"",VLOOKUP($A85,'Annex 2 Designated EHV charges'!$D:$P,12,FALSE)),"")</f>
        <v/>
      </c>
      <c r="H85" s="49" t="str">
        <f>IFERROR(IF(VLOOKUP($A85,'Annex 2 Designated EHV charges'!$D:$P,13,FALSE)=0,"",VLOOKUP($A85,'Annex 2 Designated EHV charges'!$D:$P,13,FALSE)),"")</f>
        <v/>
      </c>
    </row>
    <row r="86" spans="1:8" x14ac:dyDescent="0.2">
      <c r="A86" s="49" t="str">
        <f t="array" ref="A86">IFERROR(INDEX('Annex 2 Designated EHV charges'!$D$11:$D$58, MATCH(0, IF(ISBLANK('Annex 2 Designated EHV charges'!$D$11:$D$58),1, COUNTIF(A$4:$A85, 'Annex 2 Designated EHV charges'!$D$11:$D$58)), 0)),"")</f>
        <v/>
      </c>
      <c r="B86" s="49" t="str">
        <f>IF($A86="","",VLOOKUP($A86,'Annex 2 Designated EHV charges'!$D:$O,2,0))</f>
        <v/>
      </c>
      <c r="C86" s="57" t="str">
        <f>IF($A86="","",VLOOKUP($A86,'Annex 2 Designated EHV charges'!$D:$O,3,0))</f>
        <v/>
      </c>
      <c r="D86" s="57" t="str">
        <f>IF($A86="","",VLOOKUP($A86,'Annex 2 Designated EHV charges'!$D:$O,4,0))</f>
        <v/>
      </c>
      <c r="E86" s="58" t="str">
        <f>IFERROR(IF(VLOOKUP($A86,'Annex 2 Designated EHV charges'!$D:$P,10,FALSE)=0,"",VLOOKUP($A86,'Annex 2 Designated EHV charges'!$D:$P,10,FALSE)),"")</f>
        <v/>
      </c>
      <c r="F86" s="59" t="str">
        <f>IFERROR(IF(VLOOKUP($A86,'Annex 2 Designated EHV charges'!$D:$P,11,FALSE)=0,"",VLOOKUP($A86,'Annex 2 Designated EHV charges'!$D:$P,11,FALSE)),"")</f>
        <v/>
      </c>
      <c r="G86" s="59" t="str">
        <f>IFERROR(IF(VLOOKUP($A86,'Annex 2 Designated EHV charges'!$D:$P,12,FALSE)=0,"",VLOOKUP($A86,'Annex 2 Designated EHV charges'!$D:$P,12,FALSE)),"")</f>
        <v/>
      </c>
      <c r="H86" s="49" t="str">
        <f>IFERROR(IF(VLOOKUP($A86,'Annex 2 Designated EHV charges'!$D:$P,13,FALSE)=0,"",VLOOKUP($A86,'Annex 2 Designated EHV charges'!$D:$P,13,FALSE)),"")</f>
        <v/>
      </c>
    </row>
    <row r="87" spans="1:8" x14ac:dyDescent="0.2">
      <c r="A87" s="49" t="str">
        <f t="array" ref="A87">IFERROR(INDEX('Annex 2 Designated EHV charges'!$D$11:$D$58, MATCH(0, IF(ISBLANK('Annex 2 Designated EHV charges'!$D$11:$D$58),1, COUNTIF(A$4:$A86, 'Annex 2 Designated EHV charges'!$D$11:$D$58)), 0)),"")</f>
        <v/>
      </c>
      <c r="B87" s="49" t="str">
        <f>IF($A87="","",VLOOKUP($A87,'Annex 2 Designated EHV charges'!$D:$O,2,0))</f>
        <v/>
      </c>
      <c r="C87" s="57" t="str">
        <f>IF($A87="","",VLOOKUP($A87,'Annex 2 Designated EHV charges'!$D:$O,3,0))</f>
        <v/>
      </c>
      <c r="D87" s="57" t="str">
        <f>IF($A87="","",VLOOKUP($A87,'Annex 2 Designated EHV charges'!$D:$O,4,0))</f>
        <v/>
      </c>
      <c r="E87" s="58" t="str">
        <f>IFERROR(IF(VLOOKUP($A87,'Annex 2 Designated EHV charges'!$D:$P,10,FALSE)=0,"",VLOOKUP($A87,'Annex 2 Designated EHV charges'!$D:$P,10,FALSE)),"")</f>
        <v/>
      </c>
      <c r="F87" s="59" t="str">
        <f>IFERROR(IF(VLOOKUP($A87,'Annex 2 Designated EHV charges'!$D:$P,11,FALSE)=0,"",VLOOKUP($A87,'Annex 2 Designated EHV charges'!$D:$P,11,FALSE)),"")</f>
        <v/>
      </c>
      <c r="G87" s="59" t="str">
        <f>IFERROR(IF(VLOOKUP($A87,'Annex 2 Designated EHV charges'!$D:$P,12,FALSE)=0,"",VLOOKUP($A87,'Annex 2 Designated EHV charges'!$D:$P,12,FALSE)),"")</f>
        <v/>
      </c>
      <c r="H87" s="49" t="str">
        <f>IFERROR(IF(VLOOKUP($A87,'Annex 2 Designated EHV charges'!$D:$P,13,FALSE)=0,"",VLOOKUP($A87,'Annex 2 Designated EHV charges'!$D:$P,13,FALSE)),"")</f>
        <v/>
      </c>
    </row>
    <row r="88" spans="1:8" x14ac:dyDescent="0.2">
      <c r="A88" s="49" t="str">
        <f t="array" ref="A88">IFERROR(INDEX('Annex 2 Designated EHV charges'!$D$11:$D$58, MATCH(0, IF(ISBLANK('Annex 2 Designated EHV charges'!$D$11:$D$58),1, COUNTIF(A$4:$A87, 'Annex 2 Designated EHV charges'!$D$11:$D$58)), 0)),"")</f>
        <v/>
      </c>
      <c r="B88" s="49" t="str">
        <f>IF($A88="","",VLOOKUP($A88,'Annex 2 Designated EHV charges'!$D:$O,2,0))</f>
        <v/>
      </c>
      <c r="C88" s="57" t="str">
        <f>IF($A88="","",VLOOKUP($A88,'Annex 2 Designated EHV charges'!$D:$O,3,0))</f>
        <v/>
      </c>
      <c r="D88" s="57" t="str">
        <f>IF($A88="","",VLOOKUP($A88,'Annex 2 Designated EHV charges'!$D:$O,4,0))</f>
        <v/>
      </c>
      <c r="E88" s="58" t="str">
        <f>IFERROR(IF(VLOOKUP($A88,'Annex 2 Designated EHV charges'!$D:$P,10,FALSE)=0,"",VLOOKUP($A88,'Annex 2 Designated EHV charges'!$D:$P,10,FALSE)),"")</f>
        <v/>
      </c>
      <c r="F88" s="59" t="str">
        <f>IFERROR(IF(VLOOKUP($A88,'Annex 2 Designated EHV charges'!$D:$P,11,FALSE)=0,"",VLOOKUP($A88,'Annex 2 Designated EHV charges'!$D:$P,11,FALSE)),"")</f>
        <v/>
      </c>
      <c r="G88" s="59" t="str">
        <f>IFERROR(IF(VLOOKUP($A88,'Annex 2 Designated EHV charges'!$D:$P,12,FALSE)=0,"",VLOOKUP($A88,'Annex 2 Designated EHV charges'!$D:$P,12,FALSE)),"")</f>
        <v/>
      </c>
      <c r="H88" s="49" t="str">
        <f>IFERROR(IF(VLOOKUP($A88,'Annex 2 Designated EHV charges'!$D:$P,13,FALSE)=0,"",VLOOKUP($A88,'Annex 2 Designated EHV charges'!$D:$P,13,FALSE)),"")</f>
        <v/>
      </c>
    </row>
    <row r="89" spans="1:8" x14ac:dyDescent="0.2">
      <c r="A89" s="49" t="str">
        <f t="array" ref="A89">IFERROR(INDEX('Annex 2 Designated EHV charges'!$D$11:$D$58, MATCH(0, IF(ISBLANK('Annex 2 Designated EHV charges'!$D$11:$D$58),1, COUNTIF(A$4:$A88, 'Annex 2 Designated EHV charges'!$D$11:$D$58)), 0)),"")</f>
        <v/>
      </c>
      <c r="B89" s="49" t="str">
        <f>IF($A89="","",VLOOKUP($A89,'Annex 2 Designated EHV charges'!$D:$O,2,0))</f>
        <v/>
      </c>
      <c r="C89" s="57" t="str">
        <f>IF($A89="","",VLOOKUP($A89,'Annex 2 Designated EHV charges'!$D:$O,3,0))</f>
        <v/>
      </c>
      <c r="D89" s="57" t="str">
        <f>IF($A89="","",VLOOKUP($A89,'Annex 2 Designated EHV charges'!$D:$O,4,0))</f>
        <v/>
      </c>
      <c r="E89" s="58" t="str">
        <f>IFERROR(IF(VLOOKUP($A89,'Annex 2 Designated EHV charges'!$D:$P,10,FALSE)=0,"",VLOOKUP($A89,'Annex 2 Designated EHV charges'!$D:$P,10,FALSE)),"")</f>
        <v/>
      </c>
      <c r="F89" s="59" t="str">
        <f>IFERROR(IF(VLOOKUP($A89,'Annex 2 Designated EHV charges'!$D:$P,11,FALSE)=0,"",VLOOKUP($A89,'Annex 2 Designated EHV charges'!$D:$P,11,FALSE)),"")</f>
        <v/>
      </c>
      <c r="G89" s="59" t="str">
        <f>IFERROR(IF(VLOOKUP($A89,'Annex 2 Designated EHV charges'!$D:$P,12,FALSE)=0,"",VLOOKUP($A89,'Annex 2 Designated EHV charges'!$D:$P,12,FALSE)),"")</f>
        <v/>
      </c>
      <c r="H89" s="49" t="str">
        <f>IFERROR(IF(VLOOKUP($A89,'Annex 2 Designated EHV charges'!$D:$P,13,FALSE)=0,"",VLOOKUP($A89,'Annex 2 Designated EHV charges'!$D:$P,13,FALSE)),"")</f>
        <v/>
      </c>
    </row>
    <row r="90" spans="1:8" x14ac:dyDescent="0.2">
      <c r="A90" s="49" t="str">
        <f t="array" ref="A90">IFERROR(INDEX('Annex 2 Designated EHV charges'!$D$11:$D$58, MATCH(0, IF(ISBLANK('Annex 2 Designated EHV charges'!$D$11:$D$58),1, COUNTIF(A$4:$A89, 'Annex 2 Designated EHV charges'!$D$11:$D$58)), 0)),"")</f>
        <v/>
      </c>
      <c r="B90" s="49" t="str">
        <f>IF($A90="","",VLOOKUP($A90,'Annex 2 Designated EHV charges'!$D:$O,2,0))</f>
        <v/>
      </c>
      <c r="C90" s="57" t="str">
        <f>IF($A90="","",VLOOKUP($A90,'Annex 2 Designated EHV charges'!$D:$O,3,0))</f>
        <v/>
      </c>
      <c r="D90" s="57" t="str">
        <f>IF($A90="","",VLOOKUP($A90,'Annex 2 Designated EHV charges'!$D:$O,4,0))</f>
        <v/>
      </c>
      <c r="E90" s="58" t="str">
        <f>IFERROR(IF(VLOOKUP($A90,'Annex 2 Designated EHV charges'!$D:$P,10,FALSE)=0,"",VLOOKUP($A90,'Annex 2 Designated EHV charges'!$D:$P,10,FALSE)),"")</f>
        <v/>
      </c>
      <c r="F90" s="59" t="str">
        <f>IFERROR(IF(VLOOKUP($A90,'Annex 2 Designated EHV charges'!$D:$P,11,FALSE)=0,"",VLOOKUP($A90,'Annex 2 Designated EHV charges'!$D:$P,11,FALSE)),"")</f>
        <v/>
      </c>
      <c r="G90" s="59" t="str">
        <f>IFERROR(IF(VLOOKUP($A90,'Annex 2 Designated EHV charges'!$D:$P,12,FALSE)=0,"",VLOOKUP($A90,'Annex 2 Designated EHV charges'!$D:$P,12,FALSE)),"")</f>
        <v/>
      </c>
      <c r="H90" s="49" t="str">
        <f>IFERROR(IF(VLOOKUP($A90,'Annex 2 Designated EHV charges'!$D:$P,13,FALSE)=0,"",VLOOKUP($A90,'Annex 2 Designated EHV charges'!$D:$P,13,FALSE)),"")</f>
        <v/>
      </c>
    </row>
    <row r="91" spans="1:8" x14ac:dyDescent="0.2">
      <c r="A91" s="49" t="str">
        <f t="array" ref="A91">IFERROR(INDEX('Annex 2 Designated EHV charges'!$D$11:$D$58, MATCH(0, IF(ISBLANK('Annex 2 Designated EHV charges'!$D$11:$D$58),1, COUNTIF(A$4:$A90, 'Annex 2 Designated EHV charges'!$D$11:$D$58)), 0)),"")</f>
        <v/>
      </c>
      <c r="B91" s="49" t="str">
        <f>IF($A91="","",VLOOKUP($A91,'Annex 2 Designated EHV charges'!$D:$O,2,0))</f>
        <v/>
      </c>
      <c r="C91" s="57" t="str">
        <f>IF($A91="","",VLOOKUP($A91,'Annex 2 Designated EHV charges'!$D:$O,3,0))</f>
        <v/>
      </c>
      <c r="D91" s="57" t="str">
        <f>IF($A91="","",VLOOKUP($A91,'Annex 2 Designated EHV charges'!$D:$O,4,0))</f>
        <v/>
      </c>
      <c r="E91" s="58" t="str">
        <f>IFERROR(IF(VLOOKUP($A91,'Annex 2 Designated EHV charges'!$D:$P,10,FALSE)=0,"",VLOOKUP($A91,'Annex 2 Designated EHV charges'!$D:$P,10,FALSE)),"")</f>
        <v/>
      </c>
      <c r="F91" s="59" t="str">
        <f>IFERROR(IF(VLOOKUP($A91,'Annex 2 Designated EHV charges'!$D:$P,11,FALSE)=0,"",VLOOKUP($A91,'Annex 2 Designated EHV charges'!$D:$P,11,FALSE)),"")</f>
        <v/>
      </c>
      <c r="G91" s="59" t="str">
        <f>IFERROR(IF(VLOOKUP($A91,'Annex 2 Designated EHV charges'!$D:$P,12,FALSE)=0,"",VLOOKUP($A91,'Annex 2 Designated EHV charges'!$D:$P,12,FALSE)),"")</f>
        <v/>
      </c>
      <c r="H91" s="49" t="str">
        <f>IFERROR(IF(VLOOKUP($A91,'Annex 2 Designated EHV charges'!$D:$P,13,FALSE)=0,"",VLOOKUP($A91,'Annex 2 Designated EHV charges'!$D:$P,13,FALSE)),"")</f>
        <v/>
      </c>
    </row>
    <row r="92" spans="1:8" x14ac:dyDescent="0.2">
      <c r="A92" s="49" t="str">
        <f t="array" ref="A92">IFERROR(INDEX('Annex 2 Designated EHV charges'!$D$11:$D$58, MATCH(0, IF(ISBLANK('Annex 2 Designated EHV charges'!$D$11:$D$58),1, COUNTIF(A$4:$A91, 'Annex 2 Designated EHV charges'!$D$11:$D$58)), 0)),"")</f>
        <v/>
      </c>
      <c r="B92" s="49" t="str">
        <f>IF($A92="","",VLOOKUP($A92,'Annex 2 Designated EHV charges'!$D:$O,2,0))</f>
        <v/>
      </c>
      <c r="C92" s="57" t="str">
        <f>IF($A92="","",VLOOKUP($A92,'Annex 2 Designated EHV charges'!$D:$O,3,0))</f>
        <v/>
      </c>
      <c r="D92" s="57" t="str">
        <f>IF($A92="","",VLOOKUP($A92,'Annex 2 Designated EHV charges'!$D:$O,4,0))</f>
        <v/>
      </c>
      <c r="E92" s="58" t="str">
        <f>IFERROR(IF(VLOOKUP($A92,'Annex 2 Designated EHV charges'!$D:$P,10,FALSE)=0,"",VLOOKUP($A92,'Annex 2 Designated EHV charges'!$D:$P,10,FALSE)),"")</f>
        <v/>
      </c>
      <c r="F92" s="59" t="str">
        <f>IFERROR(IF(VLOOKUP($A92,'Annex 2 Designated EHV charges'!$D:$P,11,FALSE)=0,"",VLOOKUP($A92,'Annex 2 Designated EHV charges'!$D:$P,11,FALSE)),"")</f>
        <v/>
      </c>
      <c r="G92" s="59" t="str">
        <f>IFERROR(IF(VLOOKUP($A92,'Annex 2 Designated EHV charges'!$D:$P,12,FALSE)=0,"",VLOOKUP($A92,'Annex 2 Designated EHV charges'!$D:$P,12,FALSE)),"")</f>
        <v/>
      </c>
      <c r="H92" s="49" t="str">
        <f>IFERROR(IF(VLOOKUP($A92,'Annex 2 Designated EHV charges'!$D:$P,13,FALSE)=0,"",VLOOKUP($A92,'Annex 2 Designated EHV charges'!$D:$P,13,FALSE)),"")</f>
        <v/>
      </c>
    </row>
    <row r="93" spans="1:8" x14ac:dyDescent="0.2">
      <c r="A93" s="49" t="str">
        <f t="array" ref="A93">IFERROR(INDEX('Annex 2 Designated EHV charges'!$D$11:$D$58, MATCH(0, IF(ISBLANK('Annex 2 Designated EHV charges'!$D$11:$D$58),1, COUNTIF(A$4:$A92, 'Annex 2 Designated EHV charges'!$D$11:$D$58)), 0)),"")</f>
        <v/>
      </c>
      <c r="B93" s="49" t="str">
        <f>IF($A93="","",VLOOKUP($A93,'Annex 2 Designated EHV charges'!$D:$O,2,0))</f>
        <v/>
      </c>
      <c r="C93" s="57" t="str">
        <f>IF($A93="","",VLOOKUP($A93,'Annex 2 Designated EHV charges'!$D:$O,3,0))</f>
        <v/>
      </c>
      <c r="D93" s="57" t="str">
        <f>IF($A93="","",VLOOKUP($A93,'Annex 2 Designated EHV charges'!$D:$O,4,0))</f>
        <v/>
      </c>
      <c r="E93" s="58" t="str">
        <f>IFERROR(IF(VLOOKUP($A93,'Annex 2 Designated EHV charges'!$D:$P,10,FALSE)=0,"",VLOOKUP($A93,'Annex 2 Designated EHV charges'!$D:$P,10,FALSE)),"")</f>
        <v/>
      </c>
      <c r="F93" s="59" t="str">
        <f>IFERROR(IF(VLOOKUP($A93,'Annex 2 Designated EHV charges'!$D:$P,11,FALSE)=0,"",VLOOKUP($A93,'Annex 2 Designated EHV charges'!$D:$P,11,FALSE)),"")</f>
        <v/>
      </c>
      <c r="G93" s="59" t="str">
        <f>IFERROR(IF(VLOOKUP($A93,'Annex 2 Designated EHV charges'!$D:$P,12,FALSE)=0,"",VLOOKUP($A93,'Annex 2 Designated EHV charges'!$D:$P,12,FALSE)),"")</f>
        <v/>
      </c>
      <c r="H93" s="49" t="str">
        <f>IFERROR(IF(VLOOKUP($A93,'Annex 2 Designated EHV charges'!$D:$P,13,FALSE)=0,"",VLOOKUP($A93,'Annex 2 Designated EHV charges'!$D:$P,13,FALSE)),"")</f>
        <v/>
      </c>
    </row>
    <row r="94" spans="1:8" x14ac:dyDescent="0.2">
      <c r="A94" s="49" t="str">
        <f t="array" ref="A94">IFERROR(INDEX('Annex 2 Designated EHV charges'!$D$11:$D$58, MATCH(0, IF(ISBLANK('Annex 2 Designated EHV charges'!$D$11:$D$58),1, COUNTIF(A$4:$A93, 'Annex 2 Designated EHV charges'!$D$11:$D$58)), 0)),"")</f>
        <v/>
      </c>
      <c r="B94" s="49" t="str">
        <f>IF($A94="","",VLOOKUP($A94,'Annex 2 Designated EHV charges'!$D:$O,2,0))</f>
        <v/>
      </c>
      <c r="C94" s="57" t="str">
        <f>IF($A94="","",VLOOKUP($A94,'Annex 2 Designated EHV charges'!$D:$O,3,0))</f>
        <v/>
      </c>
      <c r="D94" s="57" t="str">
        <f>IF($A94="","",VLOOKUP($A94,'Annex 2 Designated EHV charges'!$D:$O,4,0))</f>
        <v/>
      </c>
      <c r="E94" s="58" t="str">
        <f>IFERROR(IF(VLOOKUP($A94,'Annex 2 Designated EHV charges'!$D:$P,10,FALSE)=0,"",VLOOKUP($A94,'Annex 2 Designated EHV charges'!$D:$P,10,FALSE)),"")</f>
        <v/>
      </c>
      <c r="F94" s="59" t="str">
        <f>IFERROR(IF(VLOOKUP($A94,'Annex 2 Designated EHV charges'!$D:$P,11,FALSE)=0,"",VLOOKUP($A94,'Annex 2 Designated EHV charges'!$D:$P,11,FALSE)),"")</f>
        <v/>
      </c>
      <c r="G94" s="59" t="str">
        <f>IFERROR(IF(VLOOKUP($A94,'Annex 2 Designated EHV charges'!$D:$P,12,FALSE)=0,"",VLOOKUP($A94,'Annex 2 Designated EHV charges'!$D:$P,12,FALSE)),"")</f>
        <v/>
      </c>
      <c r="H94" s="49" t="str">
        <f>IFERROR(IF(VLOOKUP($A94,'Annex 2 Designated EHV charges'!$D:$P,13,FALSE)=0,"",VLOOKUP($A94,'Annex 2 Designated EHV charges'!$D:$P,13,FALSE)),"")</f>
        <v/>
      </c>
    </row>
    <row r="95" spans="1:8" x14ac:dyDescent="0.2">
      <c r="A95" s="49" t="str">
        <f t="array" ref="A95">IFERROR(INDEX('Annex 2 Designated EHV charges'!$D$11:$D$58, MATCH(0, IF(ISBLANK('Annex 2 Designated EHV charges'!$D$11:$D$58),1, COUNTIF(A$4:$A94, 'Annex 2 Designated EHV charges'!$D$11:$D$58)), 0)),"")</f>
        <v/>
      </c>
      <c r="B95" s="49" t="str">
        <f>IF($A95="","",VLOOKUP($A95,'Annex 2 Designated EHV charges'!$D:$O,2,0))</f>
        <v/>
      </c>
      <c r="C95" s="57" t="str">
        <f>IF($A95="","",VLOOKUP($A95,'Annex 2 Designated EHV charges'!$D:$O,3,0))</f>
        <v/>
      </c>
      <c r="D95" s="57" t="str">
        <f>IF($A95="","",VLOOKUP($A95,'Annex 2 Designated EHV charges'!$D:$O,4,0))</f>
        <v/>
      </c>
      <c r="E95" s="58" t="str">
        <f>IFERROR(IF(VLOOKUP($A95,'Annex 2 Designated EHV charges'!$D:$P,10,FALSE)=0,"",VLOOKUP($A95,'Annex 2 Designated EHV charges'!$D:$P,10,FALSE)),"")</f>
        <v/>
      </c>
      <c r="F95" s="59" t="str">
        <f>IFERROR(IF(VLOOKUP($A95,'Annex 2 Designated EHV charges'!$D:$P,11,FALSE)=0,"",VLOOKUP($A95,'Annex 2 Designated EHV charges'!$D:$P,11,FALSE)),"")</f>
        <v/>
      </c>
      <c r="G95" s="59" t="str">
        <f>IFERROR(IF(VLOOKUP($A95,'Annex 2 Designated EHV charges'!$D:$P,12,FALSE)=0,"",VLOOKUP($A95,'Annex 2 Designated EHV charges'!$D:$P,12,FALSE)),"")</f>
        <v/>
      </c>
      <c r="H95" s="49" t="str">
        <f>IFERROR(IF(VLOOKUP($A95,'Annex 2 Designated EHV charges'!$D:$P,13,FALSE)=0,"",VLOOKUP($A95,'Annex 2 Designated EHV charges'!$D:$P,13,FALSE)),"")</f>
        <v/>
      </c>
    </row>
    <row r="96" spans="1:8" x14ac:dyDescent="0.2">
      <c r="A96" s="49" t="str">
        <f t="array" ref="A96">IFERROR(INDEX('Annex 2 Designated EHV charges'!$D$11:$D$58, MATCH(0, IF(ISBLANK('Annex 2 Designated EHV charges'!$D$11:$D$58),1, COUNTIF(A$4:$A95, 'Annex 2 Designated EHV charges'!$D$11:$D$58)), 0)),"")</f>
        <v/>
      </c>
      <c r="B96" s="49" t="str">
        <f>IF($A96="","",VLOOKUP($A96,'Annex 2 Designated EHV charges'!$D:$O,2,0))</f>
        <v/>
      </c>
      <c r="C96" s="57" t="str">
        <f>IF($A96="","",VLOOKUP($A96,'Annex 2 Designated EHV charges'!$D:$O,3,0))</f>
        <v/>
      </c>
      <c r="D96" s="57" t="str">
        <f>IF($A96="","",VLOOKUP($A96,'Annex 2 Designated EHV charges'!$D:$O,4,0))</f>
        <v/>
      </c>
      <c r="E96" s="58" t="str">
        <f>IFERROR(IF(VLOOKUP($A96,'Annex 2 Designated EHV charges'!$D:$P,10,FALSE)=0,"",VLOOKUP($A96,'Annex 2 Designated EHV charges'!$D:$P,10,FALSE)),"")</f>
        <v/>
      </c>
      <c r="F96" s="59" t="str">
        <f>IFERROR(IF(VLOOKUP($A96,'Annex 2 Designated EHV charges'!$D:$P,11,FALSE)=0,"",VLOOKUP($A96,'Annex 2 Designated EHV charges'!$D:$P,11,FALSE)),"")</f>
        <v/>
      </c>
      <c r="G96" s="59" t="str">
        <f>IFERROR(IF(VLOOKUP($A96,'Annex 2 Designated EHV charges'!$D:$P,12,FALSE)=0,"",VLOOKUP($A96,'Annex 2 Designated EHV charges'!$D:$P,12,FALSE)),"")</f>
        <v/>
      </c>
      <c r="H96" s="49" t="str">
        <f>IFERROR(IF(VLOOKUP($A96,'Annex 2 Designated EHV charges'!$D:$P,13,FALSE)=0,"",VLOOKUP($A96,'Annex 2 Designated EHV charges'!$D:$P,13,FALSE)),"")</f>
        <v/>
      </c>
    </row>
    <row r="97" spans="1:8" x14ac:dyDescent="0.2">
      <c r="A97" s="49" t="str">
        <f t="array" ref="A97">IFERROR(INDEX('Annex 2 Designated EHV charges'!$D$11:$D$58, MATCH(0, IF(ISBLANK('Annex 2 Designated EHV charges'!$D$11:$D$58),1, COUNTIF(A$4:$A96, 'Annex 2 Designated EHV charges'!$D$11:$D$58)), 0)),"")</f>
        <v/>
      </c>
      <c r="B97" s="49" t="str">
        <f>IF($A97="","",VLOOKUP($A97,'Annex 2 Designated EHV charges'!$D:$O,2,0))</f>
        <v/>
      </c>
      <c r="C97" s="57" t="str">
        <f>IF($A97="","",VLOOKUP($A97,'Annex 2 Designated EHV charges'!$D:$O,3,0))</f>
        <v/>
      </c>
      <c r="D97" s="57" t="str">
        <f>IF($A97="","",VLOOKUP($A97,'Annex 2 Designated EHV charges'!$D:$O,4,0))</f>
        <v/>
      </c>
      <c r="E97" s="58" t="str">
        <f>IFERROR(IF(VLOOKUP($A97,'Annex 2 Designated EHV charges'!$D:$P,10,FALSE)=0,"",VLOOKUP($A97,'Annex 2 Designated EHV charges'!$D:$P,10,FALSE)),"")</f>
        <v/>
      </c>
      <c r="F97" s="59" t="str">
        <f>IFERROR(IF(VLOOKUP($A97,'Annex 2 Designated EHV charges'!$D:$P,11,FALSE)=0,"",VLOOKUP($A97,'Annex 2 Designated EHV charges'!$D:$P,11,FALSE)),"")</f>
        <v/>
      </c>
      <c r="G97" s="59" t="str">
        <f>IFERROR(IF(VLOOKUP($A97,'Annex 2 Designated EHV charges'!$D:$P,12,FALSE)=0,"",VLOOKUP($A97,'Annex 2 Designated EHV charges'!$D:$P,12,FALSE)),"")</f>
        <v/>
      </c>
      <c r="H97" s="49" t="str">
        <f>IFERROR(IF(VLOOKUP($A97,'Annex 2 Designated EHV charges'!$D:$P,13,FALSE)=0,"",VLOOKUP($A97,'Annex 2 Designated EHV charges'!$D:$P,13,FALSE)),"")</f>
        <v/>
      </c>
    </row>
    <row r="98" spans="1:8" x14ac:dyDescent="0.2">
      <c r="A98" s="49" t="str">
        <f t="array" ref="A98">IFERROR(INDEX('Annex 2 Designated EHV charges'!$D$11:$D$58, MATCH(0, IF(ISBLANK('Annex 2 Designated EHV charges'!$D$11:$D$58),1, COUNTIF(A$4:$A97, 'Annex 2 Designated EHV charges'!$D$11:$D$58)), 0)),"")</f>
        <v/>
      </c>
      <c r="B98" s="49" t="str">
        <f>IF($A98="","",VLOOKUP($A98,'Annex 2 Designated EHV charges'!$D:$O,2,0))</f>
        <v/>
      </c>
      <c r="C98" s="57" t="str">
        <f>IF($A98="","",VLOOKUP($A98,'Annex 2 Designated EHV charges'!$D:$O,3,0))</f>
        <v/>
      </c>
      <c r="D98" s="57" t="str">
        <f>IF($A98="","",VLOOKUP($A98,'Annex 2 Designated EHV charges'!$D:$O,4,0))</f>
        <v/>
      </c>
      <c r="E98" s="58" t="str">
        <f>IFERROR(IF(VLOOKUP($A98,'Annex 2 Designated EHV charges'!$D:$P,10,FALSE)=0,"",VLOOKUP($A98,'Annex 2 Designated EHV charges'!$D:$P,10,FALSE)),"")</f>
        <v/>
      </c>
      <c r="F98" s="59" t="str">
        <f>IFERROR(IF(VLOOKUP($A98,'Annex 2 Designated EHV charges'!$D:$P,11,FALSE)=0,"",VLOOKUP($A98,'Annex 2 Designated EHV charges'!$D:$P,11,FALSE)),"")</f>
        <v/>
      </c>
      <c r="G98" s="59" t="str">
        <f>IFERROR(IF(VLOOKUP($A98,'Annex 2 Designated EHV charges'!$D:$P,12,FALSE)=0,"",VLOOKUP($A98,'Annex 2 Designated EHV charges'!$D:$P,12,FALSE)),"")</f>
        <v/>
      </c>
      <c r="H98" s="49" t="str">
        <f>IFERROR(IF(VLOOKUP($A98,'Annex 2 Designated EHV charges'!$D:$P,13,FALSE)=0,"",VLOOKUP($A98,'Annex 2 Designated EHV charges'!$D:$P,13,FALSE)),"")</f>
        <v/>
      </c>
    </row>
    <row r="99" spans="1:8" x14ac:dyDescent="0.2">
      <c r="A99" s="49" t="str">
        <f t="array" ref="A99">IFERROR(INDEX('Annex 2 Designated EHV charges'!$D$11:$D$58, MATCH(0, IF(ISBLANK('Annex 2 Designated EHV charges'!$D$11:$D$58),1, COUNTIF(A$4:$A98, 'Annex 2 Designated EHV charges'!$D$11:$D$58)), 0)),"")</f>
        <v/>
      </c>
      <c r="B99" s="49" t="str">
        <f>IF($A99="","",VLOOKUP($A99,'Annex 2 Designated EHV charges'!$D:$O,2,0))</f>
        <v/>
      </c>
      <c r="C99" s="57" t="str">
        <f>IF($A99="","",VLOOKUP($A99,'Annex 2 Designated EHV charges'!$D:$O,3,0))</f>
        <v/>
      </c>
      <c r="D99" s="57" t="str">
        <f>IF($A99="","",VLOOKUP($A99,'Annex 2 Designated EHV charges'!$D:$O,4,0))</f>
        <v/>
      </c>
      <c r="E99" s="58" t="str">
        <f>IFERROR(IF(VLOOKUP($A99,'Annex 2 Designated EHV charges'!$D:$P,10,FALSE)=0,"",VLOOKUP($A99,'Annex 2 Designated EHV charges'!$D:$P,10,FALSE)),"")</f>
        <v/>
      </c>
      <c r="F99" s="59" t="str">
        <f>IFERROR(IF(VLOOKUP($A99,'Annex 2 Designated EHV charges'!$D:$P,11,FALSE)=0,"",VLOOKUP($A99,'Annex 2 Designated EHV charges'!$D:$P,11,FALSE)),"")</f>
        <v/>
      </c>
      <c r="G99" s="59" t="str">
        <f>IFERROR(IF(VLOOKUP($A99,'Annex 2 Designated EHV charges'!$D:$P,12,FALSE)=0,"",VLOOKUP($A99,'Annex 2 Designated EHV charges'!$D:$P,12,FALSE)),"")</f>
        <v/>
      </c>
      <c r="H99" s="49" t="str">
        <f>IFERROR(IF(VLOOKUP($A99,'Annex 2 Designated EHV charges'!$D:$P,13,FALSE)=0,"",VLOOKUP($A99,'Annex 2 Designated EHV charges'!$D:$P,13,FALSE)),"")</f>
        <v/>
      </c>
    </row>
    <row r="100" spans="1:8" x14ac:dyDescent="0.2">
      <c r="A100" s="49" t="str">
        <f t="array" ref="A100">IFERROR(INDEX('Annex 2 Designated EHV charges'!$D$11:$D$58, MATCH(0, IF(ISBLANK('Annex 2 Designated EHV charges'!$D$11:$D$58),1, COUNTIF(A$4:$A99, 'Annex 2 Designated EHV charges'!$D$11:$D$58)), 0)),"")</f>
        <v/>
      </c>
      <c r="B100" s="49" t="str">
        <f>IF($A100="","",VLOOKUP($A100,'Annex 2 Designated EHV charges'!$D:$O,2,0))</f>
        <v/>
      </c>
      <c r="C100" s="57" t="str">
        <f>IF($A100="","",VLOOKUP($A100,'Annex 2 Designated EHV charges'!$D:$O,3,0))</f>
        <v/>
      </c>
      <c r="D100" s="57" t="str">
        <f>IF($A100="","",VLOOKUP($A100,'Annex 2 Designated EHV charges'!$D:$O,4,0))</f>
        <v/>
      </c>
      <c r="E100" s="58" t="str">
        <f>IFERROR(IF(VLOOKUP($A100,'Annex 2 Designated EHV charges'!$D:$P,10,FALSE)=0,"",VLOOKUP($A100,'Annex 2 Designated EHV charges'!$D:$P,10,FALSE)),"")</f>
        <v/>
      </c>
      <c r="F100" s="59" t="str">
        <f>IFERROR(IF(VLOOKUP($A100,'Annex 2 Designated EHV charges'!$D:$P,11,FALSE)=0,"",VLOOKUP($A100,'Annex 2 Designated EHV charges'!$D:$P,11,FALSE)),"")</f>
        <v/>
      </c>
      <c r="G100" s="59" t="str">
        <f>IFERROR(IF(VLOOKUP($A100,'Annex 2 Designated EHV charges'!$D:$P,12,FALSE)=0,"",VLOOKUP($A100,'Annex 2 Designated EHV charges'!$D:$P,12,FALSE)),"")</f>
        <v/>
      </c>
      <c r="H100" s="49" t="str">
        <f>IFERROR(IF(VLOOKUP($A100,'Annex 2 Designated EHV charges'!$D:$P,13,FALSE)=0,"",VLOOKUP($A100,'Annex 2 Designated EHV charges'!$D:$P,13,FALSE)),"")</f>
        <v/>
      </c>
    </row>
    <row r="101" spans="1:8" x14ac:dyDescent="0.2">
      <c r="A101" s="49" t="str">
        <f t="array" ref="A101">IFERROR(INDEX('Annex 2 Designated EHV charges'!$D$11:$D$58, MATCH(0, IF(ISBLANK('Annex 2 Designated EHV charges'!$D$11:$D$58),1, COUNTIF(A$4:$A100, 'Annex 2 Designated EHV charges'!$D$11:$D$58)), 0)),"")</f>
        <v/>
      </c>
      <c r="B101" s="49" t="str">
        <f>IF($A101="","",VLOOKUP($A101,'Annex 2 Designated EHV charges'!$D:$O,2,0))</f>
        <v/>
      </c>
      <c r="C101" s="57" t="str">
        <f>IF($A101="","",VLOOKUP($A101,'Annex 2 Designated EHV charges'!$D:$O,3,0))</f>
        <v/>
      </c>
      <c r="D101" s="57" t="str">
        <f>IF($A101="","",VLOOKUP($A101,'Annex 2 Designated EHV charges'!$D:$O,4,0))</f>
        <v/>
      </c>
      <c r="E101" s="58" t="str">
        <f>IFERROR(IF(VLOOKUP($A101,'Annex 2 Designated EHV charges'!$D:$P,10,FALSE)=0,"",VLOOKUP($A101,'Annex 2 Designated EHV charges'!$D:$P,10,FALSE)),"")</f>
        <v/>
      </c>
      <c r="F101" s="59" t="str">
        <f>IFERROR(IF(VLOOKUP($A101,'Annex 2 Designated EHV charges'!$D:$P,11,FALSE)=0,"",VLOOKUP($A101,'Annex 2 Designated EHV charges'!$D:$P,11,FALSE)),"")</f>
        <v/>
      </c>
      <c r="G101" s="59" t="str">
        <f>IFERROR(IF(VLOOKUP($A101,'Annex 2 Designated EHV charges'!$D:$P,12,FALSE)=0,"",VLOOKUP($A101,'Annex 2 Designated EHV charges'!$D:$P,12,FALSE)),"")</f>
        <v/>
      </c>
      <c r="H101" s="49" t="str">
        <f>IFERROR(IF(VLOOKUP($A101,'Annex 2 Designated EHV charges'!$D:$P,13,FALSE)=0,"",VLOOKUP($A101,'Annex 2 Designated EHV charges'!$D:$P,13,FALSE)),"")</f>
        <v/>
      </c>
    </row>
    <row r="102" spans="1:8" x14ac:dyDescent="0.2">
      <c r="A102" s="49" t="str">
        <f t="array" ref="A102">IFERROR(INDEX('Annex 2 Designated EHV charges'!$D$11:$D$58, MATCH(0, IF(ISBLANK('Annex 2 Designated EHV charges'!$D$11:$D$58),1, COUNTIF(A$4:$A101, 'Annex 2 Designated EHV charges'!$D$11:$D$58)), 0)),"")</f>
        <v/>
      </c>
      <c r="B102" s="49" t="str">
        <f>IF($A102="","",VLOOKUP($A102,'Annex 2 Designated EHV charges'!$D:$O,2,0))</f>
        <v/>
      </c>
      <c r="C102" s="57" t="str">
        <f>IF($A102="","",VLOOKUP($A102,'Annex 2 Designated EHV charges'!$D:$O,3,0))</f>
        <v/>
      </c>
      <c r="D102" s="57" t="str">
        <f>IF($A102="","",VLOOKUP($A102,'Annex 2 Designated EHV charges'!$D:$O,4,0))</f>
        <v/>
      </c>
      <c r="E102" s="58" t="str">
        <f>IFERROR(IF(VLOOKUP($A102,'Annex 2 Designated EHV charges'!$D:$P,10,FALSE)=0,"",VLOOKUP($A102,'Annex 2 Designated EHV charges'!$D:$P,10,FALSE)),"")</f>
        <v/>
      </c>
      <c r="F102" s="59" t="str">
        <f>IFERROR(IF(VLOOKUP($A102,'Annex 2 Designated EHV charges'!$D:$P,11,FALSE)=0,"",VLOOKUP($A102,'Annex 2 Designated EHV charges'!$D:$P,11,FALSE)),"")</f>
        <v/>
      </c>
      <c r="G102" s="59" t="str">
        <f>IFERROR(IF(VLOOKUP($A102,'Annex 2 Designated EHV charges'!$D:$P,12,FALSE)=0,"",VLOOKUP($A102,'Annex 2 Designated EHV charges'!$D:$P,12,FALSE)),"")</f>
        <v/>
      </c>
      <c r="H102" s="49" t="str">
        <f>IFERROR(IF(VLOOKUP($A102,'Annex 2 Designated EHV charges'!$D:$P,13,FALSE)=0,"",VLOOKUP($A102,'Annex 2 Designated EHV charges'!$D:$P,13,FALSE)),"")</f>
        <v/>
      </c>
    </row>
    <row r="103" spans="1:8" x14ac:dyDescent="0.2">
      <c r="A103" s="49" t="str">
        <f t="array" ref="A103">IFERROR(INDEX('Annex 2 Designated EHV charges'!$D$11:$D$58, MATCH(0, IF(ISBLANK('Annex 2 Designated EHV charges'!$D$11:$D$58),1, COUNTIF(A$4:$A102, 'Annex 2 Designated EHV charges'!$D$11:$D$58)), 0)),"")</f>
        <v/>
      </c>
      <c r="B103" s="49" t="str">
        <f>IF($A103="","",VLOOKUP($A103,'Annex 2 Designated EHV charges'!$D:$O,2,0))</f>
        <v/>
      </c>
      <c r="C103" s="57" t="str">
        <f>IF($A103="","",VLOOKUP($A103,'Annex 2 Designated EHV charges'!$D:$O,3,0))</f>
        <v/>
      </c>
      <c r="D103" s="57" t="str">
        <f>IF($A103="","",VLOOKUP($A103,'Annex 2 Designated EHV charges'!$D:$O,4,0))</f>
        <v/>
      </c>
      <c r="E103" s="58" t="str">
        <f>IFERROR(IF(VLOOKUP($A103,'Annex 2 Designated EHV charges'!$D:$P,10,FALSE)=0,"",VLOOKUP($A103,'Annex 2 Designated EHV charges'!$D:$P,10,FALSE)),"")</f>
        <v/>
      </c>
      <c r="F103" s="59" t="str">
        <f>IFERROR(IF(VLOOKUP($A103,'Annex 2 Designated EHV charges'!$D:$P,11,FALSE)=0,"",VLOOKUP($A103,'Annex 2 Designated EHV charges'!$D:$P,11,FALSE)),"")</f>
        <v/>
      </c>
      <c r="G103" s="59" t="str">
        <f>IFERROR(IF(VLOOKUP($A103,'Annex 2 Designated EHV charges'!$D:$P,12,FALSE)=0,"",VLOOKUP($A103,'Annex 2 Designated EHV charges'!$D:$P,12,FALSE)),"")</f>
        <v/>
      </c>
      <c r="H103" s="49" t="str">
        <f>IFERROR(IF(VLOOKUP($A103,'Annex 2 Designated EHV charges'!$D:$P,13,FALSE)=0,"",VLOOKUP($A103,'Annex 2 Designated EHV charges'!$D:$P,13,FALSE)),"")</f>
        <v/>
      </c>
    </row>
    <row r="104" spans="1:8" x14ac:dyDescent="0.2">
      <c r="A104" s="49" t="str">
        <f t="array" ref="A104">IFERROR(INDEX('Annex 2 Designated EHV charges'!$D$11:$D$58, MATCH(0, IF(ISBLANK('Annex 2 Designated EHV charges'!$D$11:$D$58),1, COUNTIF(A$4:$A103, 'Annex 2 Designated EHV charges'!$D$11:$D$58)), 0)),"")</f>
        <v/>
      </c>
      <c r="B104" s="49" t="str">
        <f>IF($A104="","",VLOOKUP($A104,'Annex 2 Designated EHV charges'!$D:$O,2,0))</f>
        <v/>
      </c>
      <c r="C104" s="57" t="str">
        <f>IF($A104="","",VLOOKUP($A104,'Annex 2 Designated EHV charges'!$D:$O,3,0))</f>
        <v/>
      </c>
      <c r="D104" s="57" t="str">
        <f>IF($A104="","",VLOOKUP($A104,'Annex 2 Designated EHV charges'!$D:$O,4,0))</f>
        <v/>
      </c>
      <c r="E104" s="58" t="str">
        <f>IFERROR(IF(VLOOKUP($A104,'Annex 2 Designated EHV charges'!$D:$P,10,FALSE)=0,"",VLOOKUP($A104,'Annex 2 Designated EHV charges'!$D:$P,10,FALSE)),"")</f>
        <v/>
      </c>
      <c r="F104" s="59" t="str">
        <f>IFERROR(IF(VLOOKUP($A104,'Annex 2 Designated EHV charges'!$D:$P,11,FALSE)=0,"",VLOOKUP($A104,'Annex 2 Designated EHV charges'!$D:$P,11,FALSE)),"")</f>
        <v/>
      </c>
      <c r="G104" s="59" t="str">
        <f>IFERROR(IF(VLOOKUP($A104,'Annex 2 Designated EHV charges'!$D:$P,12,FALSE)=0,"",VLOOKUP($A104,'Annex 2 Designated EHV charges'!$D:$P,12,FALSE)),"")</f>
        <v/>
      </c>
      <c r="H104" s="49" t="str">
        <f>IFERROR(IF(VLOOKUP($A104,'Annex 2 Designated EHV charges'!$D:$P,13,FALSE)=0,"",VLOOKUP($A104,'Annex 2 Designated EHV charges'!$D:$P,13,FALSE)),"")</f>
        <v/>
      </c>
    </row>
    <row r="105" spans="1:8" x14ac:dyDescent="0.2">
      <c r="A105" s="49" t="str">
        <f t="array" ref="A105">IFERROR(INDEX('Annex 2 Designated EHV charges'!$D$11:$D$58, MATCH(0, IF(ISBLANK('Annex 2 Designated EHV charges'!$D$11:$D$58),1, COUNTIF(A$4:$A104, 'Annex 2 Designated EHV charges'!$D$11:$D$58)), 0)),"")</f>
        <v/>
      </c>
      <c r="B105" s="49" t="str">
        <f>IF($A105="","",VLOOKUP($A105,'Annex 2 Designated EHV charges'!$D:$O,2,0))</f>
        <v/>
      </c>
      <c r="C105" s="57" t="str">
        <f>IF($A105="","",VLOOKUP($A105,'Annex 2 Designated EHV charges'!$D:$O,3,0))</f>
        <v/>
      </c>
      <c r="D105" s="57" t="str">
        <f>IF($A105="","",VLOOKUP($A105,'Annex 2 Designated EHV charges'!$D:$O,4,0))</f>
        <v/>
      </c>
      <c r="E105" s="58" t="str">
        <f>IFERROR(IF(VLOOKUP($A105,'Annex 2 Designated EHV charges'!$D:$P,10,FALSE)=0,"",VLOOKUP($A105,'Annex 2 Designated EHV charges'!$D:$P,10,FALSE)),"")</f>
        <v/>
      </c>
      <c r="F105" s="59" t="str">
        <f>IFERROR(IF(VLOOKUP($A105,'Annex 2 Designated EHV charges'!$D:$P,11,FALSE)=0,"",VLOOKUP($A105,'Annex 2 Designated EHV charges'!$D:$P,11,FALSE)),"")</f>
        <v/>
      </c>
      <c r="G105" s="59" t="str">
        <f>IFERROR(IF(VLOOKUP($A105,'Annex 2 Designated EHV charges'!$D:$P,12,FALSE)=0,"",VLOOKUP($A105,'Annex 2 Designated EHV charges'!$D:$P,12,FALSE)),"")</f>
        <v/>
      </c>
      <c r="H105" s="49" t="str">
        <f>IFERROR(IF(VLOOKUP($A105,'Annex 2 Designated EHV charges'!$D:$P,13,FALSE)=0,"",VLOOKUP($A105,'Annex 2 Designated EHV charges'!$D:$P,13,FALSE)),"")</f>
        <v/>
      </c>
    </row>
    <row r="106" spans="1:8" x14ac:dyDescent="0.2">
      <c r="A106" s="49" t="str">
        <f t="array" ref="A106">IFERROR(INDEX('Annex 2 Designated EHV charges'!$D$11:$D$58, MATCH(0, IF(ISBLANK('Annex 2 Designated EHV charges'!$D$11:$D$58),1, COUNTIF(A$4:$A105, 'Annex 2 Designated EHV charges'!$D$11:$D$58)), 0)),"")</f>
        <v/>
      </c>
      <c r="B106" s="49" t="str">
        <f>IF($A106="","",VLOOKUP($A106,'Annex 2 Designated EHV charges'!$D:$O,2,0))</f>
        <v/>
      </c>
      <c r="C106" s="57" t="str">
        <f>IF($A106="","",VLOOKUP($A106,'Annex 2 Designated EHV charges'!$D:$O,3,0))</f>
        <v/>
      </c>
      <c r="D106" s="57" t="str">
        <f>IF($A106="","",VLOOKUP($A106,'Annex 2 Designated EHV charges'!$D:$O,4,0))</f>
        <v/>
      </c>
      <c r="E106" s="58" t="str">
        <f>IFERROR(IF(VLOOKUP($A106,'Annex 2 Designated EHV charges'!$D:$P,10,FALSE)=0,"",VLOOKUP($A106,'Annex 2 Designated EHV charges'!$D:$P,10,FALSE)),"")</f>
        <v/>
      </c>
      <c r="F106" s="59" t="str">
        <f>IFERROR(IF(VLOOKUP($A106,'Annex 2 Designated EHV charges'!$D:$P,11,FALSE)=0,"",VLOOKUP($A106,'Annex 2 Designated EHV charges'!$D:$P,11,FALSE)),"")</f>
        <v/>
      </c>
      <c r="G106" s="59" t="str">
        <f>IFERROR(IF(VLOOKUP($A106,'Annex 2 Designated EHV charges'!$D:$P,12,FALSE)=0,"",VLOOKUP($A106,'Annex 2 Designated EHV charges'!$D:$P,12,FALSE)),"")</f>
        <v/>
      </c>
      <c r="H106" s="49" t="str">
        <f>IFERROR(IF(VLOOKUP($A106,'Annex 2 Designated EHV charges'!$D:$P,13,FALSE)=0,"",VLOOKUP($A106,'Annex 2 Designated EHV charges'!$D:$P,13,FALSE)),"")</f>
        <v/>
      </c>
    </row>
    <row r="107" spans="1:8" x14ac:dyDescent="0.2">
      <c r="A107" s="49" t="str">
        <f t="array" ref="A107">IFERROR(INDEX('Annex 2 Designated EHV charges'!$D$11:$D$58, MATCH(0, IF(ISBLANK('Annex 2 Designated EHV charges'!$D$11:$D$58),1, COUNTIF(A$4:$A106, 'Annex 2 Designated EHV charges'!$D$11:$D$58)), 0)),"")</f>
        <v/>
      </c>
      <c r="B107" s="49" t="str">
        <f>IF($A107="","",VLOOKUP($A107,'Annex 2 Designated EHV charges'!$D:$O,2,0))</f>
        <v/>
      </c>
      <c r="C107" s="57" t="str">
        <f>IF($A107="","",VLOOKUP($A107,'Annex 2 Designated EHV charges'!$D:$O,3,0))</f>
        <v/>
      </c>
      <c r="D107" s="57" t="str">
        <f>IF($A107="","",VLOOKUP($A107,'Annex 2 Designated EHV charges'!$D:$O,4,0))</f>
        <v/>
      </c>
      <c r="E107" s="58" t="str">
        <f>IFERROR(IF(VLOOKUP($A107,'Annex 2 Designated EHV charges'!$D:$P,10,FALSE)=0,"",VLOOKUP($A107,'Annex 2 Designated EHV charges'!$D:$P,10,FALSE)),"")</f>
        <v/>
      </c>
      <c r="F107" s="59" t="str">
        <f>IFERROR(IF(VLOOKUP($A107,'Annex 2 Designated EHV charges'!$D:$P,11,FALSE)=0,"",VLOOKUP($A107,'Annex 2 Designated EHV charges'!$D:$P,11,FALSE)),"")</f>
        <v/>
      </c>
      <c r="G107" s="59" t="str">
        <f>IFERROR(IF(VLOOKUP($A107,'Annex 2 Designated EHV charges'!$D:$P,12,FALSE)=0,"",VLOOKUP($A107,'Annex 2 Designated EHV charges'!$D:$P,12,FALSE)),"")</f>
        <v/>
      </c>
      <c r="H107" s="49" t="str">
        <f>IFERROR(IF(VLOOKUP($A107,'Annex 2 Designated EHV charges'!$D:$P,13,FALSE)=0,"",VLOOKUP($A107,'Annex 2 Designated EHV charges'!$D:$P,13,FALSE)),"")</f>
        <v/>
      </c>
    </row>
    <row r="108" spans="1:8" x14ac:dyDescent="0.2">
      <c r="A108" s="49" t="str">
        <f t="array" ref="A108">IFERROR(INDEX('Annex 2 Designated EHV charges'!$D$11:$D$58, MATCH(0, IF(ISBLANK('Annex 2 Designated EHV charges'!$D$11:$D$58),1, COUNTIF(A$4:$A107, 'Annex 2 Designated EHV charges'!$D$11:$D$58)), 0)),"")</f>
        <v/>
      </c>
      <c r="B108" s="49" t="str">
        <f>IF($A108="","",VLOOKUP($A108,'Annex 2 Designated EHV charges'!$D:$O,2,0))</f>
        <v/>
      </c>
      <c r="C108" s="57" t="str">
        <f>IF($A108="","",VLOOKUP($A108,'Annex 2 Designated EHV charges'!$D:$O,3,0))</f>
        <v/>
      </c>
      <c r="D108" s="57" t="str">
        <f>IF($A108="","",VLOOKUP($A108,'Annex 2 Designated EHV charges'!$D:$O,4,0))</f>
        <v/>
      </c>
      <c r="E108" s="58" t="str">
        <f>IFERROR(IF(VLOOKUP($A108,'Annex 2 Designated EHV charges'!$D:$P,10,FALSE)=0,"",VLOOKUP($A108,'Annex 2 Designated EHV charges'!$D:$P,10,FALSE)),"")</f>
        <v/>
      </c>
      <c r="F108" s="59" t="str">
        <f>IFERROR(IF(VLOOKUP($A108,'Annex 2 Designated EHV charges'!$D:$P,11,FALSE)=0,"",VLOOKUP($A108,'Annex 2 Designated EHV charges'!$D:$P,11,FALSE)),"")</f>
        <v/>
      </c>
      <c r="G108" s="59" t="str">
        <f>IFERROR(IF(VLOOKUP($A108,'Annex 2 Designated EHV charges'!$D:$P,12,FALSE)=0,"",VLOOKUP($A108,'Annex 2 Designated EHV charges'!$D:$P,12,FALSE)),"")</f>
        <v/>
      </c>
      <c r="H108" s="49" t="str">
        <f>IFERROR(IF(VLOOKUP($A108,'Annex 2 Designated EHV charges'!$D:$P,13,FALSE)=0,"",VLOOKUP($A108,'Annex 2 Designated EHV charges'!$D:$P,13,FALSE)),"")</f>
        <v/>
      </c>
    </row>
    <row r="109" spans="1:8" x14ac:dyDescent="0.2">
      <c r="A109" s="49" t="str">
        <f t="array" ref="A109">IFERROR(INDEX('Annex 2 Designated EHV charges'!$D$11:$D$58, MATCH(0, IF(ISBLANK('Annex 2 Designated EHV charges'!$D$11:$D$58),1, COUNTIF(A$4:$A108, 'Annex 2 Designated EHV charges'!$D$11:$D$58)), 0)),"")</f>
        <v/>
      </c>
      <c r="B109" s="49" t="str">
        <f>IF($A109="","",VLOOKUP($A109,'Annex 2 Designated EHV charges'!$D:$O,2,0))</f>
        <v/>
      </c>
      <c r="C109" s="57" t="str">
        <f>IF($A109="","",VLOOKUP($A109,'Annex 2 Designated EHV charges'!$D:$O,3,0))</f>
        <v/>
      </c>
      <c r="D109" s="57" t="str">
        <f>IF($A109="","",VLOOKUP($A109,'Annex 2 Designated EHV charges'!$D:$O,4,0))</f>
        <v/>
      </c>
      <c r="E109" s="58" t="str">
        <f>IFERROR(IF(VLOOKUP($A109,'Annex 2 Designated EHV charges'!$D:$P,10,FALSE)=0,"",VLOOKUP($A109,'Annex 2 Designated EHV charges'!$D:$P,10,FALSE)),"")</f>
        <v/>
      </c>
      <c r="F109" s="59" t="str">
        <f>IFERROR(IF(VLOOKUP($A109,'Annex 2 Designated EHV charges'!$D:$P,11,FALSE)=0,"",VLOOKUP($A109,'Annex 2 Designated EHV charges'!$D:$P,11,FALSE)),"")</f>
        <v/>
      </c>
      <c r="G109" s="59" t="str">
        <f>IFERROR(IF(VLOOKUP($A109,'Annex 2 Designated EHV charges'!$D:$P,12,FALSE)=0,"",VLOOKUP($A109,'Annex 2 Designated EHV charges'!$D:$P,12,FALSE)),"")</f>
        <v/>
      </c>
      <c r="H109" s="49" t="str">
        <f>IFERROR(IF(VLOOKUP($A109,'Annex 2 Designated EHV charges'!$D:$P,13,FALSE)=0,"",VLOOKUP($A109,'Annex 2 Designated EHV charges'!$D:$P,13,FALSE)),"")</f>
        <v/>
      </c>
    </row>
    <row r="110" spans="1:8" x14ac:dyDescent="0.2">
      <c r="A110" s="49" t="str">
        <f t="array" ref="A110">IFERROR(INDEX('Annex 2 Designated EHV charges'!$D$11:$D$58, MATCH(0, IF(ISBLANK('Annex 2 Designated EHV charges'!$D$11:$D$58),1, COUNTIF(A$4:$A109, 'Annex 2 Designated EHV charges'!$D$11:$D$58)), 0)),"")</f>
        <v/>
      </c>
      <c r="B110" s="49" t="str">
        <f>IF($A110="","",VLOOKUP($A110,'Annex 2 Designated EHV charges'!$D:$O,2,0))</f>
        <v/>
      </c>
      <c r="C110" s="57" t="str">
        <f>IF($A110="","",VLOOKUP($A110,'Annex 2 Designated EHV charges'!$D:$O,3,0))</f>
        <v/>
      </c>
      <c r="D110" s="57" t="str">
        <f>IF($A110="","",VLOOKUP($A110,'Annex 2 Designated EHV charges'!$D:$O,4,0))</f>
        <v/>
      </c>
      <c r="E110" s="58" t="str">
        <f>IFERROR(IF(VLOOKUP($A110,'Annex 2 Designated EHV charges'!$D:$P,10,FALSE)=0,"",VLOOKUP($A110,'Annex 2 Designated EHV charges'!$D:$P,10,FALSE)),"")</f>
        <v/>
      </c>
      <c r="F110" s="59" t="str">
        <f>IFERROR(IF(VLOOKUP($A110,'Annex 2 Designated EHV charges'!$D:$P,11,FALSE)=0,"",VLOOKUP($A110,'Annex 2 Designated EHV charges'!$D:$P,11,FALSE)),"")</f>
        <v/>
      </c>
      <c r="G110" s="59" t="str">
        <f>IFERROR(IF(VLOOKUP($A110,'Annex 2 Designated EHV charges'!$D:$P,12,FALSE)=0,"",VLOOKUP($A110,'Annex 2 Designated EHV charges'!$D:$P,12,FALSE)),"")</f>
        <v/>
      </c>
      <c r="H110" s="49" t="str">
        <f>IFERROR(IF(VLOOKUP($A110,'Annex 2 Designated EHV charges'!$D:$P,13,FALSE)=0,"",VLOOKUP($A110,'Annex 2 Designated EHV charges'!$D:$P,13,FALSE)),"")</f>
        <v/>
      </c>
    </row>
    <row r="111" spans="1:8" x14ac:dyDescent="0.2">
      <c r="A111" s="49" t="str">
        <f t="array" ref="A111">IFERROR(INDEX('Annex 2 Designated EHV charges'!$D$11:$D$58, MATCH(0, IF(ISBLANK('Annex 2 Designated EHV charges'!$D$11:$D$58),1, COUNTIF(A$4:$A110, 'Annex 2 Designated EHV charges'!$D$11:$D$58)), 0)),"")</f>
        <v/>
      </c>
      <c r="B111" s="49" t="str">
        <f>IF($A111="","",VLOOKUP($A111,'Annex 2 Designated EHV charges'!$D:$O,2,0))</f>
        <v/>
      </c>
      <c r="C111" s="57" t="str">
        <f>IF($A111="","",VLOOKUP($A111,'Annex 2 Designated EHV charges'!$D:$O,3,0))</f>
        <v/>
      </c>
      <c r="D111" s="57" t="str">
        <f>IF($A111="","",VLOOKUP($A111,'Annex 2 Designated EHV charges'!$D:$O,4,0))</f>
        <v/>
      </c>
      <c r="E111" s="58" t="str">
        <f>IFERROR(IF(VLOOKUP($A111,'Annex 2 Designated EHV charges'!$D:$P,10,FALSE)=0,"",VLOOKUP($A111,'Annex 2 Designated EHV charges'!$D:$P,10,FALSE)),"")</f>
        <v/>
      </c>
      <c r="F111" s="59" t="str">
        <f>IFERROR(IF(VLOOKUP($A111,'Annex 2 Designated EHV charges'!$D:$P,11,FALSE)=0,"",VLOOKUP($A111,'Annex 2 Designated EHV charges'!$D:$P,11,FALSE)),"")</f>
        <v/>
      </c>
      <c r="G111" s="59" t="str">
        <f>IFERROR(IF(VLOOKUP($A111,'Annex 2 Designated EHV charges'!$D:$P,12,FALSE)=0,"",VLOOKUP($A111,'Annex 2 Designated EHV charges'!$D:$P,12,FALSE)),"")</f>
        <v/>
      </c>
      <c r="H111" s="49" t="str">
        <f>IFERROR(IF(VLOOKUP($A111,'Annex 2 Designated EHV charges'!$D:$P,13,FALSE)=0,"",VLOOKUP($A111,'Annex 2 Designated EHV charges'!$D:$P,13,FALSE)),"")</f>
        <v/>
      </c>
    </row>
    <row r="112" spans="1:8" x14ac:dyDescent="0.2">
      <c r="A112" s="49" t="str">
        <f t="array" ref="A112">IFERROR(INDEX('Annex 2 Designated EHV charges'!$D$11:$D$58, MATCH(0, IF(ISBLANK('Annex 2 Designated EHV charges'!$D$11:$D$58),1, COUNTIF(A$4:$A111, 'Annex 2 Designated EHV charges'!$D$11:$D$58)), 0)),"")</f>
        <v/>
      </c>
      <c r="B112" s="49" t="str">
        <f>IF($A112="","",VLOOKUP($A112,'Annex 2 Designated EHV charges'!$D:$O,2,0))</f>
        <v/>
      </c>
      <c r="C112" s="57" t="str">
        <f>IF($A112="","",VLOOKUP($A112,'Annex 2 Designated EHV charges'!$D:$O,3,0))</f>
        <v/>
      </c>
      <c r="D112" s="57" t="str">
        <f>IF($A112="","",VLOOKUP($A112,'Annex 2 Designated EHV charges'!$D:$O,4,0))</f>
        <v/>
      </c>
      <c r="E112" s="58" t="str">
        <f>IFERROR(IF(VLOOKUP($A112,'Annex 2 Designated EHV charges'!$D:$P,10,FALSE)=0,"",VLOOKUP($A112,'Annex 2 Designated EHV charges'!$D:$P,10,FALSE)),"")</f>
        <v/>
      </c>
      <c r="F112" s="59" t="str">
        <f>IFERROR(IF(VLOOKUP($A112,'Annex 2 Designated EHV charges'!$D:$P,11,FALSE)=0,"",VLOOKUP($A112,'Annex 2 Designated EHV charges'!$D:$P,11,FALSE)),"")</f>
        <v/>
      </c>
      <c r="G112" s="59" t="str">
        <f>IFERROR(IF(VLOOKUP($A112,'Annex 2 Designated EHV charges'!$D:$P,12,FALSE)=0,"",VLOOKUP($A112,'Annex 2 Designated EHV charges'!$D:$P,12,FALSE)),"")</f>
        <v/>
      </c>
      <c r="H112" s="49" t="str">
        <f>IFERROR(IF(VLOOKUP($A112,'Annex 2 Designated EHV charges'!$D:$P,13,FALSE)=0,"",VLOOKUP($A112,'Annex 2 Designated EHV charges'!$D:$P,13,FALSE)),"")</f>
        <v/>
      </c>
    </row>
    <row r="113" spans="1:8" x14ac:dyDescent="0.2">
      <c r="A113" s="49" t="str">
        <f t="array" ref="A113">IFERROR(INDEX('Annex 2 Designated EHV charges'!$D$11:$D$58, MATCH(0, IF(ISBLANK('Annex 2 Designated EHV charges'!$D$11:$D$58),1, COUNTIF(A$4:$A112, 'Annex 2 Designated EHV charges'!$D$11:$D$58)), 0)),"")</f>
        <v/>
      </c>
      <c r="B113" s="49" t="str">
        <f>IF($A113="","",VLOOKUP($A113,'Annex 2 Designated EHV charges'!$D:$O,2,0))</f>
        <v/>
      </c>
      <c r="C113" s="57" t="str">
        <f>IF($A113="","",VLOOKUP($A113,'Annex 2 Designated EHV charges'!$D:$O,3,0))</f>
        <v/>
      </c>
      <c r="D113" s="57" t="str">
        <f>IF($A113="","",VLOOKUP($A113,'Annex 2 Designated EHV charges'!$D:$O,4,0))</f>
        <v/>
      </c>
      <c r="E113" s="58" t="str">
        <f>IFERROR(IF(VLOOKUP($A113,'Annex 2 Designated EHV charges'!$D:$P,10,FALSE)=0,"",VLOOKUP($A113,'Annex 2 Designated EHV charges'!$D:$P,10,FALSE)),"")</f>
        <v/>
      </c>
      <c r="F113" s="59" t="str">
        <f>IFERROR(IF(VLOOKUP($A113,'Annex 2 Designated EHV charges'!$D:$P,11,FALSE)=0,"",VLOOKUP($A113,'Annex 2 Designated EHV charges'!$D:$P,11,FALSE)),"")</f>
        <v/>
      </c>
      <c r="G113" s="59" t="str">
        <f>IFERROR(IF(VLOOKUP($A113,'Annex 2 Designated EHV charges'!$D:$P,12,FALSE)=0,"",VLOOKUP($A113,'Annex 2 Designated EHV charges'!$D:$P,12,FALSE)),"")</f>
        <v/>
      </c>
      <c r="H113" s="49" t="str">
        <f>IFERROR(IF(VLOOKUP($A113,'Annex 2 Designated EHV charges'!$D:$P,13,FALSE)=0,"",VLOOKUP($A113,'Annex 2 Designated EHV charges'!$D:$P,13,FALSE)),"")</f>
        <v/>
      </c>
    </row>
    <row r="114" spans="1:8" x14ac:dyDescent="0.2">
      <c r="A114" s="49" t="str">
        <f t="array" ref="A114">IFERROR(INDEX('Annex 2 Designated EHV charges'!$D$11:$D$58, MATCH(0, IF(ISBLANK('Annex 2 Designated EHV charges'!$D$11:$D$58),1, COUNTIF(A$4:$A113, 'Annex 2 Designated EHV charges'!$D$11:$D$58)), 0)),"")</f>
        <v/>
      </c>
      <c r="B114" s="49" t="str">
        <f>IF($A114="","",VLOOKUP($A114,'Annex 2 Designated EHV charges'!$D:$O,2,0))</f>
        <v/>
      </c>
      <c r="C114" s="57" t="str">
        <f>IF($A114="","",VLOOKUP($A114,'Annex 2 Designated EHV charges'!$D:$O,3,0))</f>
        <v/>
      </c>
      <c r="D114" s="57" t="str">
        <f>IF($A114="","",VLOOKUP($A114,'Annex 2 Designated EHV charges'!$D:$O,4,0))</f>
        <v/>
      </c>
      <c r="E114" s="58" t="str">
        <f>IFERROR(IF(VLOOKUP($A114,'Annex 2 Designated EHV charges'!$D:$P,10,FALSE)=0,"",VLOOKUP($A114,'Annex 2 Designated EHV charges'!$D:$P,10,FALSE)),"")</f>
        <v/>
      </c>
      <c r="F114" s="59" t="str">
        <f>IFERROR(IF(VLOOKUP($A114,'Annex 2 Designated EHV charges'!$D:$P,11,FALSE)=0,"",VLOOKUP($A114,'Annex 2 Designated EHV charges'!$D:$P,11,FALSE)),"")</f>
        <v/>
      </c>
      <c r="G114" s="59" t="str">
        <f>IFERROR(IF(VLOOKUP($A114,'Annex 2 Designated EHV charges'!$D:$P,12,FALSE)=0,"",VLOOKUP($A114,'Annex 2 Designated EHV charges'!$D:$P,12,FALSE)),"")</f>
        <v/>
      </c>
      <c r="H114" s="49" t="str">
        <f>IFERROR(IF(VLOOKUP($A114,'Annex 2 Designated EHV charges'!$D:$P,13,FALSE)=0,"",VLOOKUP($A114,'Annex 2 Designated EHV charges'!$D:$P,13,FALSE)),"")</f>
        <v/>
      </c>
    </row>
    <row r="115" spans="1:8" x14ac:dyDescent="0.2">
      <c r="A115" s="49" t="str">
        <f t="array" ref="A115">IFERROR(INDEX('Annex 2 Designated EHV charges'!$D$11:$D$58, MATCH(0, IF(ISBLANK('Annex 2 Designated EHV charges'!$D$11:$D$58),1, COUNTIF(A$4:$A114, 'Annex 2 Designated EHV charges'!$D$11:$D$58)), 0)),"")</f>
        <v/>
      </c>
      <c r="B115" s="49" t="str">
        <f>IF($A115="","",VLOOKUP($A115,'Annex 2 Designated EHV charges'!$D:$O,2,0))</f>
        <v/>
      </c>
      <c r="C115" s="57" t="str">
        <f>IF($A115="","",VLOOKUP($A115,'Annex 2 Designated EHV charges'!$D:$O,3,0))</f>
        <v/>
      </c>
      <c r="D115" s="57" t="str">
        <f>IF($A115="","",VLOOKUP($A115,'Annex 2 Designated EHV charges'!$D:$O,4,0))</f>
        <v/>
      </c>
      <c r="E115" s="58" t="str">
        <f>IFERROR(IF(VLOOKUP($A115,'Annex 2 Designated EHV charges'!$D:$P,10,FALSE)=0,"",VLOOKUP($A115,'Annex 2 Designated EHV charges'!$D:$P,10,FALSE)),"")</f>
        <v/>
      </c>
      <c r="F115" s="59" t="str">
        <f>IFERROR(IF(VLOOKUP($A115,'Annex 2 Designated EHV charges'!$D:$P,11,FALSE)=0,"",VLOOKUP($A115,'Annex 2 Designated EHV charges'!$D:$P,11,FALSE)),"")</f>
        <v/>
      </c>
      <c r="G115" s="59" t="str">
        <f>IFERROR(IF(VLOOKUP($A115,'Annex 2 Designated EHV charges'!$D:$P,12,FALSE)=0,"",VLOOKUP($A115,'Annex 2 Designated EHV charges'!$D:$P,12,FALSE)),"")</f>
        <v/>
      </c>
      <c r="H115" s="49" t="str">
        <f>IFERROR(IF(VLOOKUP($A115,'Annex 2 Designated EHV charges'!$D:$P,13,FALSE)=0,"",VLOOKUP($A115,'Annex 2 Designated EHV charges'!$D:$P,13,FALSE)),"")</f>
        <v/>
      </c>
    </row>
    <row r="116" spans="1:8" x14ac:dyDescent="0.2">
      <c r="A116" s="49" t="str">
        <f t="array" ref="A116">IFERROR(INDEX('Annex 2 Designated EHV charges'!$D$11:$D$58, MATCH(0, IF(ISBLANK('Annex 2 Designated EHV charges'!$D$11:$D$58),1, COUNTIF(A$4:$A115, 'Annex 2 Designated EHV charges'!$D$11:$D$58)), 0)),"")</f>
        <v/>
      </c>
      <c r="B116" s="49" t="str">
        <f>IF($A116="","",VLOOKUP($A116,'Annex 2 Designated EHV charges'!$D:$O,2,0))</f>
        <v/>
      </c>
      <c r="C116" s="57" t="str">
        <f>IF($A116="","",VLOOKUP($A116,'Annex 2 Designated EHV charges'!$D:$O,3,0))</f>
        <v/>
      </c>
      <c r="D116" s="57" t="str">
        <f>IF($A116="","",VLOOKUP($A116,'Annex 2 Designated EHV charges'!$D:$O,4,0))</f>
        <v/>
      </c>
      <c r="E116" s="58" t="str">
        <f>IFERROR(IF(VLOOKUP($A116,'Annex 2 Designated EHV charges'!$D:$P,10,FALSE)=0,"",VLOOKUP($A116,'Annex 2 Designated EHV charges'!$D:$P,10,FALSE)),"")</f>
        <v/>
      </c>
      <c r="F116" s="59" t="str">
        <f>IFERROR(IF(VLOOKUP($A116,'Annex 2 Designated EHV charges'!$D:$P,11,FALSE)=0,"",VLOOKUP($A116,'Annex 2 Designated EHV charges'!$D:$P,11,FALSE)),"")</f>
        <v/>
      </c>
      <c r="G116" s="59" t="str">
        <f>IFERROR(IF(VLOOKUP($A116,'Annex 2 Designated EHV charges'!$D:$P,12,FALSE)=0,"",VLOOKUP($A116,'Annex 2 Designated EHV charges'!$D:$P,12,FALSE)),"")</f>
        <v/>
      </c>
      <c r="H116" s="49" t="str">
        <f>IFERROR(IF(VLOOKUP($A116,'Annex 2 Designated EHV charges'!$D:$P,13,FALSE)=0,"",VLOOKUP($A116,'Annex 2 Designated EHV charges'!$D:$P,13,FALSE)),"")</f>
        <v/>
      </c>
    </row>
    <row r="117" spans="1:8" x14ac:dyDescent="0.2">
      <c r="A117" s="49" t="str">
        <f t="array" ref="A117">IFERROR(INDEX('Annex 2 Designated EHV charges'!$D$11:$D$58, MATCH(0, IF(ISBLANK('Annex 2 Designated EHV charges'!$D$11:$D$58),1, COUNTIF(A$4:$A116, 'Annex 2 Designated EHV charges'!$D$11:$D$58)), 0)),"")</f>
        <v/>
      </c>
      <c r="B117" s="49" t="str">
        <f>IF($A117="","",VLOOKUP($A117,'Annex 2 Designated EHV charges'!$D:$O,2,0))</f>
        <v/>
      </c>
      <c r="C117" s="57" t="str">
        <f>IF($A117="","",VLOOKUP($A117,'Annex 2 Designated EHV charges'!$D:$O,3,0))</f>
        <v/>
      </c>
      <c r="D117" s="57" t="str">
        <f>IF($A117="","",VLOOKUP($A117,'Annex 2 Designated EHV charges'!$D:$O,4,0))</f>
        <v/>
      </c>
      <c r="E117" s="58" t="str">
        <f>IFERROR(IF(VLOOKUP($A117,'Annex 2 Designated EHV charges'!$D:$P,10,FALSE)=0,"",VLOOKUP($A117,'Annex 2 Designated EHV charges'!$D:$P,10,FALSE)),"")</f>
        <v/>
      </c>
      <c r="F117" s="59" t="str">
        <f>IFERROR(IF(VLOOKUP($A117,'Annex 2 Designated EHV charges'!$D:$P,11,FALSE)=0,"",VLOOKUP($A117,'Annex 2 Designated EHV charges'!$D:$P,11,FALSE)),"")</f>
        <v/>
      </c>
      <c r="G117" s="59" t="str">
        <f>IFERROR(IF(VLOOKUP($A117,'Annex 2 Designated EHV charges'!$D:$P,12,FALSE)=0,"",VLOOKUP($A117,'Annex 2 Designated EHV charges'!$D:$P,12,FALSE)),"")</f>
        <v/>
      </c>
      <c r="H117" s="49" t="str">
        <f>IFERROR(IF(VLOOKUP($A117,'Annex 2 Designated EHV charges'!$D:$P,13,FALSE)=0,"",VLOOKUP($A117,'Annex 2 Designated EHV charges'!$D:$P,13,FALSE)),"")</f>
        <v/>
      </c>
    </row>
    <row r="118" spans="1:8" x14ac:dyDescent="0.2">
      <c r="A118" s="49" t="str">
        <f t="array" ref="A118">IFERROR(INDEX('Annex 2 Designated EHV charges'!$D$11:$D$58, MATCH(0, IF(ISBLANK('Annex 2 Designated EHV charges'!$D$11:$D$58),1, COUNTIF(A$4:$A117, 'Annex 2 Designated EHV charges'!$D$11:$D$58)), 0)),"")</f>
        <v/>
      </c>
      <c r="B118" s="49" t="str">
        <f>IF($A118="","",VLOOKUP($A118,'Annex 2 Designated EHV charges'!$D:$O,2,0))</f>
        <v/>
      </c>
      <c r="C118" s="57" t="str">
        <f>IF($A118="","",VLOOKUP($A118,'Annex 2 Designated EHV charges'!$D:$O,3,0))</f>
        <v/>
      </c>
      <c r="D118" s="57" t="str">
        <f>IF($A118="","",VLOOKUP($A118,'Annex 2 Designated EHV charges'!$D:$O,4,0))</f>
        <v/>
      </c>
      <c r="E118" s="58" t="str">
        <f>IFERROR(IF(VLOOKUP($A118,'Annex 2 Designated EHV charges'!$D:$P,10,FALSE)=0,"",VLOOKUP($A118,'Annex 2 Designated EHV charges'!$D:$P,10,FALSE)),"")</f>
        <v/>
      </c>
      <c r="F118" s="59" t="str">
        <f>IFERROR(IF(VLOOKUP($A118,'Annex 2 Designated EHV charges'!$D:$P,11,FALSE)=0,"",VLOOKUP($A118,'Annex 2 Designated EHV charges'!$D:$P,11,FALSE)),"")</f>
        <v/>
      </c>
      <c r="G118" s="59" t="str">
        <f>IFERROR(IF(VLOOKUP($A118,'Annex 2 Designated EHV charges'!$D:$P,12,FALSE)=0,"",VLOOKUP($A118,'Annex 2 Designated EHV charges'!$D:$P,12,FALSE)),"")</f>
        <v/>
      </c>
      <c r="H118" s="49" t="str">
        <f>IFERROR(IF(VLOOKUP($A118,'Annex 2 Designated EHV charges'!$D:$P,13,FALSE)=0,"",VLOOKUP($A118,'Annex 2 Designated EHV charges'!$D:$P,13,FALSE)),"")</f>
        <v/>
      </c>
    </row>
    <row r="119" spans="1:8" x14ac:dyDescent="0.2">
      <c r="A119" s="49" t="str">
        <f t="array" ref="A119">IFERROR(INDEX('Annex 2 Designated EHV charges'!$D$11:$D$58, MATCH(0, IF(ISBLANK('Annex 2 Designated EHV charges'!$D$11:$D$58),1, COUNTIF(A$4:$A118, 'Annex 2 Designated EHV charges'!$D$11:$D$58)), 0)),"")</f>
        <v/>
      </c>
      <c r="B119" s="49" t="str">
        <f>IF($A119="","",VLOOKUP($A119,'Annex 2 Designated EHV charges'!$D:$O,2,0))</f>
        <v/>
      </c>
      <c r="C119" s="57" t="str">
        <f>IF($A119="","",VLOOKUP($A119,'Annex 2 Designated EHV charges'!$D:$O,3,0))</f>
        <v/>
      </c>
      <c r="D119" s="57" t="str">
        <f>IF($A119="","",VLOOKUP($A119,'Annex 2 Designated EHV charges'!$D:$O,4,0))</f>
        <v/>
      </c>
      <c r="E119" s="58" t="str">
        <f>IFERROR(IF(VLOOKUP($A119,'Annex 2 Designated EHV charges'!$D:$P,10,FALSE)=0,"",VLOOKUP($A119,'Annex 2 Designated EHV charges'!$D:$P,10,FALSE)),"")</f>
        <v/>
      </c>
      <c r="F119" s="59" t="str">
        <f>IFERROR(IF(VLOOKUP($A119,'Annex 2 Designated EHV charges'!$D:$P,11,FALSE)=0,"",VLOOKUP($A119,'Annex 2 Designated EHV charges'!$D:$P,11,FALSE)),"")</f>
        <v/>
      </c>
      <c r="G119" s="59" t="str">
        <f>IFERROR(IF(VLOOKUP($A119,'Annex 2 Designated EHV charges'!$D:$P,12,FALSE)=0,"",VLOOKUP($A119,'Annex 2 Designated EHV charges'!$D:$P,12,FALSE)),"")</f>
        <v/>
      </c>
      <c r="H119" s="49" t="str">
        <f>IFERROR(IF(VLOOKUP($A119,'Annex 2 Designated EHV charges'!$D:$P,13,FALSE)=0,"",VLOOKUP($A119,'Annex 2 Designated EHV charges'!$D:$P,13,FALSE)),"")</f>
        <v/>
      </c>
    </row>
    <row r="120" spans="1:8" x14ac:dyDescent="0.2">
      <c r="A120" s="49" t="str">
        <f t="array" ref="A120">IFERROR(INDEX('Annex 2 Designated EHV charges'!$D$11:$D$58, MATCH(0, IF(ISBLANK('Annex 2 Designated EHV charges'!$D$11:$D$58),1, COUNTIF(A$4:$A119, 'Annex 2 Designated EHV charges'!$D$11:$D$58)), 0)),"")</f>
        <v/>
      </c>
      <c r="B120" s="49" t="str">
        <f>IF($A120="","",VLOOKUP($A120,'Annex 2 Designated EHV charges'!$D:$O,2,0))</f>
        <v/>
      </c>
      <c r="C120" s="57" t="str">
        <f>IF($A120="","",VLOOKUP($A120,'Annex 2 Designated EHV charges'!$D:$O,3,0))</f>
        <v/>
      </c>
      <c r="D120" s="57" t="str">
        <f>IF($A120="","",VLOOKUP($A120,'Annex 2 Designated EHV charges'!$D:$O,4,0))</f>
        <v/>
      </c>
      <c r="E120" s="58" t="str">
        <f>IFERROR(IF(VLOOKUP($A120,'Annex 2 Designated EHV charges'!$D:$P,10,FALSE)=0,"",VLOOKUP($A120,'Annex 2 Designated EHV charges'!$D:$P,10,FALSE)),"")</f>
        <v/>
      </c>
      <c r="F120" s="59" t="str">
        <f>IFERROR(IF(VLOOKUP($A120,'Annex 2 Designated EHV charges'!$D:$P,11,FALSE)=0,"",VLOOKUP($A120,'Annex 2 Designated EHV charges'!$D:$P,11,FALSE)),"")</f>
        <v/>
      </c>
      <c r="G120" s="59" t="str">
        <f>IFERROR(IF(VLOOKUP($A120,'Annex 2 Designated EHV charges'!$D:$P,12,FALSE)=0,"",VLOOKUP($A120,'Annex 2 Designated EHV charges'!$D:$P,12,FALSE)),"")</f>
        <v/>
      </c>
      <c r="H120" s="49" t="str">
        <f>IFERROR(IF(VLOOKUP($A120,'Annex 2 Designated EHV charges'!$D:$P,13,FALSE)=0,"",VLOOKUP($A120,'Annex 2 Designated EHV charges'!$D:$P,13,FALSE)),"")</f>
        <v/>
      </c>
    </row>
    <row r="121" spans="1:8" x14ac:dyDescent="0.2">
      <c r="A121" s="49" t="str">
        <f t="array" ref="A121">IFERROR(INDEX('Annex 2 Designated EHV charges'!$D$11:$D$58, MATCH(0, IF(ISBLANK('Annex 2 Designated EHV charges'!$D$11:$D$58),1, COUNTIF(A$4:$A120, 'Annex 2 Designated EHV charges'!$D$11:$D$58)), 0)),"")</f>
        <v/>
      </c>
      <c r="B121" s="49" t="str">
        <f>IF($A121="","",VLOOKUP($A121,'Annex 2 Designated EHV charges'!$D:$O,2,0))</f>
        <v/>
      </c>
      <c r="C121" s="57" t="str">
        <f>IF($A121="","",VLOOKUP($A121,'Annex 2 Designated EHV charges'!$D:$O,3,0))</f>
        <v/>
      </c>
      <c r="D121" s="57" t="str">
        <f>IF($A121="","",VLOOKUP($A121,'Annex 2 Designated EHV charges'!$D:$O,4,0))</f>
        <v/>
      </c>
      <c r="E121" s="58" t="str">
        <f>IFERROR(IF(VLOOKUP($A121,'Annex 2 Designated EHV charges'!$D:$P,10,FALSE)=0,"",VLOOKUP($A121,'Annex 2 Designated EHV charges'!$D:$P,10,FALSE)),"")</f>
        <v/>
      </c>
      <c r="F121" s="59" t="str">
        <f>IFERROR(IF(VLOOKUP($A121,'Annex 2 Designated EHV charges'!$D:$P,11,FALSE)=0,"",VLOOKUP($A121,'Annex 2 Designated EHV charges'!$D:$P,11,FALSE)),"")</f>
        <v/>
      </c>
      <c r="G121" s="59" t="str">
        <f>IFERROR(IF(VLOOKUP($A121,'Annex 2 Designated EHV charges'!$D:$P,12,FALSE)=0,"",VLOOKUP($A121,'Annex 2 Designated EHV charges'!$D:$P,12,FALSE)),"")</f>
        <v/>
      </c>
      <c r="H121" s="49" t="str">
        <f>IFERROR(IF(VLOOKUP($A121,'Annex 2 Designated EHV charges'!$D:$P,13,FALSE)=0,"",VLOOKUP($A121,'Annex 2 Designated EHV charges'!$D:$P,13,FALSE)),"")</f>
        <v/>
      </c>
    </row>
    <row r="122" spans="1:8" x14ac:dyDescent="0.2">
      <c r="A122" s="49" t="str">
        <f t="array" ref="A122">IFERROR(INDEX('Annex 2 Designated EHV charges'!$D$11:$D$58, MATCH(0, IF(ISBLANK('Annex 2 Designated EHV charges'!$D$11:$D$58),1, COUNTIF(A$4:$A121, 'Annex 2 Designated EHV charges'!$D$11:$D$58)), 0)),"")</f>
        <v/>
      </c>
      <c r="B122" s="49" t="str">
        <f>IF($A122="","",VLOOKUP($A122,'Annex 2 Designated EHV charges'!$D:$O,2,0))</f>
        <v/>
      </c>
      <c r="C122" s="57" t="str">
        <f>IF($A122="","",VLOOKUP($A122,'Annex 2 Designated EHV charges'!$D:$O,3,0))</f>
        <v/>
      </c>
      <c r="D122" s="57" t="str">
        <f>IF($A122="","",VLOOKUP($A122,'Annex 2 Designated EHV charges'!$D:$O,4,0))</f>
        <v/>
      </c>
      <c r="E122" s="58" t="str">
        <f>IFERROR(IF(VLOOKUP($A122,'Annex 2 Designated EHV charges'!$D:$P,10,FALSE)=0,"",VLOOKUP($A122,'Annex 2 Designated EHV charges'!$D:$P,10,FALSE)),"")</f>
        <v/>
      </c>
      <c r="F122" s="59" t="str">
        <f>IFERROR(IF(VLOOKUP($A122,'Annex 2 Designated EHV charges'!$D:$P,11,FALSE)=0,"",VLOOKUP($A122,'Annex 2 Designated EHV charges'!$D:$P,11,FALSE)),"")</f>
        <v/>
      </c>
      <c r="G122" s="59" t="str">
        <f>IFERROR(IF(VLOOKUP($A122,'Annex 2 Designated EHV charges'!$D:$P,12,FALSE)=0,"",VLOOKUP($A122,'Annex 2 Designated EHV charges'!$D:$P,12,FALSE)),"")</f>
        <v/>
      </c>
      <c r="H122" s="49" t="str">
        <f>IFERROR(IF(VLOOKUP($A122,'Annex 2 Designated EHV charges'!$D:$P,13,FALSE)=0,"",VLOOKUP($A122,'Annex 2 Designated EHV charges'!$D:$P,13,FALSE)),"")</f>
        <v/>
      </c>
    </row>
    <row r="123" spans="1:8" x14ac:dyDescent="0.2">
      <c r="A123" s="49" t="str">
        <f t="array" ref="A123">IFERROR(INDEX('Annex 2 Designated EHV charges'!$D$11:$D$58, MATCH(0, IF(ISBLANK('Annex 2 Designated EHV charges'!$D$11:$D$58),1, COUNTIF(A$4:$A122, 'Annex 2 Designated EHV charges'!$D$11:$D$58)), 0)),"")</f>
        <v/>
      </c>
      <c r="B123" s="49" t="str">
        <f>IF($A123="","",VLOOKUP($A123,'Annex 2 Designated EHV charges'!$D:$O,2,0))</f>
        <v/>
      </c>
      <c r="C123" s="57" t="str">
        <f>IF($A123="","",VLOOKUP($A123,'Annex 2 Designated EHV charges'!$D:$O,3,0))</f>
        <v/>
      </c>
      <c r="D123" s="57" t="str">
        <f>IF($A123="","",VLOOKUP($A123,'Annex 2 Designated EHV charges'!$D:$O,4,0))</f>
        <v/>
      </c>
      <c r="E123" s="58" t="str">
        <f>IFERROR(IF(VLOOKUP($A123,'Annex 2 Designated EHV charges'!$D:$P,10,FALSE)=0,"",VLOOKUP($A123,'Annex 2 Designated EHV charges'!$D:$P,10,FALSE)),"")</f>
        <v/>
      </c>
      <c r="F123" s="59" t="str">
        <f>IFERROR(IF(VLOOKUP($A123,'Annex 2 Designated EHV charges'!$D:$P,11,FALSE)=0,"",VLOOKUP($A123,'Annex 2 Designated EHV charges'!$D:$P,11,FALSE)),"")</f>
        <v/>
      </c>
      <c r="G123" s="59" t="str">
        <f>IFERROR(IF(VLOOKUP($A123,'Annex 2 Designated EHV charges'!$D:$P,12,FALSE)=0,"",VLOOKUP($A123,'Annex 2 Designated EHV charges'!$D:$P,12,FALSE)),"")</f>
        <v/>
      </c>
      <c r="H123" s="49" t="str">
        <f>IFERROR(IF(VLOOKUP($A123,'Annex 2 Designated EHV charges'!$D:$P,13,FALSE)=0,"",VLOOKUP($A123,'Annex 2 Designated EHV charges'!$D:$P,13,FALSE)),"")</f>
        <v/>
      </c>
    </row>
    <row r="124" spans="1:8" x14ac:dyDescent="0.2">
      <c r="A124" s="49" t="str">
        <f t="array" ref="A124">IFERROR(INDEX('Annex 2 Designated EHV charges'!$D$11:$D$58, MATCH(0, IF(ISBLANK('Annex 2 Designated EHV charges'!$D$11:$D$58),1, COUNTIF(A$4:$A123, 'Annex 2 Designated EHV charges'!$D$11:$D$58)), 0)),"")</f>
        <v/>
      </c>
      <c r="B124" s="49" t="str">
        <f>IF($A124="","",VLOOKUP($A124,'Annex 2 Designated EHV charges'!$D:$O,2,0))</f>
        <v/>
      </c>
      <c r="C124" s="57" t="str">
        <f>IF($A124="","",VLOOKUP($A124,'Annex 2 Designated EHV charges'!$D:$O,3,0))</f>
        <v/>
      </c>
      <c r="D124" s="57" t="str">
        <f>IF($A124="","",VLOOKUP($A124,'Annex 2 Designated EHV charges'!$D:$O,4,0))</f>
        <v/>
      </c>
      <c r="E124" s="58" t="str">
        <f>IFERROR(IF(VLOOKUP($A124,'Annex 2 Designated EHV charges'!$D:$P,10,FALSE)=0,"",VLOOKUP($A124,'Annex 2 Designated EHV charges'!$D:$P,10,FALSE)),"")</f>
        <v/>
      </c>
      <c r="F124" s="59" t="str">
        <f>IFERROR(IF(VLOOKUP($A124,'Annex 2 Designated EHV charges'!$D:$P,11,FALSE)=0,"",VLOOKUP($A124,'Annex 2 Designated EHV charges'!$D:$P,11,FALSE)),"")</f>
        <v/>
      </c>
      <c r="G124" s="59" t="str">
        <f>IFERROR(IF(VLOOKUP($A124,'Annex 2 Designated EHV charges'!$D:$P,12,FALSE)=0,"",VLOOKUP($A124,'Annex 2 Designated EHV charges'!$D:$P,12,FALSE)),"")</f>
        <v/>
      </c>
      <c r="H124" s="49" t="str">
        <f>IFERROR(IF(VLOOKUP($A124,'Annex 2 Designated EHV charges'!$D:$P,13,FALSE)=0,"",VLOOKUP($A124,'Annex 2 Designated EHV charges'!$D:$P,13,FALSE)),"")</f>
        <v/>
      </c>
    </row>
    <row r="125" spans="1:8" x14ac:dyDescent="0.2">
      <c r="A125" s="49" t="str">
        <f t="array" ref="A125">IFERROR(INDEX('Annex 2 Designated EHV charges'!$D$11:$D$58, MATCH(0, IF(ISBLANK('Annex 2 Designated EHV charges'!$D$11:$D$58),1, COUNTIF(A$4:$A124, 'Annex 2 Designated EHV charges'!$D$11:$D$58)), 0)),"")</f>
        <v/>
      </c>
      <c r="B125" s="49" t="str">
        <f>IF($A125="","",VLOOKUP($A125,'Annex 2 Designated EHV charges'!$D:$O,2,0))</f>
        <v/>
      </c>
      <c r="C125" s="57" t="str">
        <f>IF($A125="","",VLOOKUP($A125,'Annex 2 Designated EHV charges'!$D:$O,3,0))</f>
        <v/>
      </c>
      <c r="D125" s="57" t="str">
        <f>IF($A125="","",VLOOKUP($A125,'Annex 2 Designated EHV charges'!$D:$O,4,0))</f>
        <v/>
      </c>
      <c r="E125" s="58" t="str">
        <f>IFERROR(IF(VLOOKUP($A125,'Annex 2 Designated EHV charges'!$D:$P,10,FALSE)=0,"",VLOOKUP($A125,'Annex 2 Designated EHV charges'!$D:$P,10,FALSE)),"")</f>
        <v/>
      </c>
      <c r="F125" s="59" t="str">
        <f>IFERROR(IF(VLOOKUP($A125,'Annex 2 Designated EHV charges'!$D:$P,11,FALSE)=0,"",VLOOKUP($A125,'Annex 2 Designated EHV charges'!$D:$P,11,FALSE)),"")</f>
        <v/>
      </c>
      <c r="G125" s="59" t="str">
        <f>IFERROR(IF(VLOOKUP($A125,'Annex 2 Designated EHV charges'!$D:$P,12,FALSE)=0,"",VLOOKUP($A125,'Annex 2 Designated EHV charges'!$D:$P,12,FALSE)),"")</f>
        <v/>
      </c>
      <c r="H125" s="49" t="str">
        <f>IFERROR(IF(VLOOKUP($A125,'Annex 2 Designated EHV charges'!$D:$P,13,FALSE)=0,"",VLOOKUP($A125,'Annex 2 Designated EHV charges'!$D:$P,13,FALSE)),"")</f>
        <v/>
      </c>
    </row>
    <row r="126" spans="1:8" x14ac:dyDescent="0.2">
      <c r="A126" s="49" t="str">
        <f t="array" ref="A126">IFERROR(INDEX('Annex 2 Designated EHV charges'!$D$11:$D$58, MATCH(0, IF(ISBLANK('Annex 2 Designated EHV charges'!$D$11:$D$58),1, COUNTIF(A$4:$A125, 'Annex 2 Designated EHV charges'!$D$11:$D$58)), 0)),"")</f>
        <v/>
      </c>
      <c r="B126" s="49" t="str">
        <f>IF($A126="","",VLOOKUP($A126,'Annex 2 Designated EHV charges'!$D:$O,2,0))</f>
        <v/>
      </c>
      <c r="C126" s="57" t="str">
        <f>IF($A126="","",VLOOKUP($A126,'Annex 2 Designated EHV charges'!$D:$O,3,0))</f>
        <v/>
      </c>
      <c r="D126" s="57" t="str">
        <f>IF($A126="","",VLOOKUP($A126,'Annex 2 Designated EHV charges'!$D:$O,4,0))</f>
        <v/>
      </c>
      <c r="E126" s="58" t="str">
        <f>IFERROR(IF(VLOOKUP($A126,'Annex 2 Designated EHV charges'!$D:$P,10,FALSE)=0,"",VLOOKUP($A126,'Annex 2 Designated EHV charges'!$D:$P,10,FALSE)),"")</f>
        <v/>
      </c>
      <c r="F126" s="59" t="str">
        <f>IFERROR(IF(VLOOKUP($A126,'Annex 2 Designated EHV charges'!$D:$P,11,FALSE)=0,"",VLOOKUP($A126,'Annex 2 Designated EHV charges'!$D:$P,11,FALSE)),"")</f>
        <v/>
      </c>
      <c r="G126" s="59" t="str">
        <f>IFERROR(IF(VLOOKUP($A126,'Annex 2 Designated EHV charges'!$D:$P,12,FALSE)=0,"",VLOOKUP($A126,'Annex 2 Designated EHV charges'!$D:$P,12,FALSE)),"")</f>
        <v/>
      </c>
      <c r="H126" s="49" t="str">
        <f>IFERROR(IF(VLOOKUP($A126,'Annex 2 Designated EHV charges'!$D:$P,13,FALSE)=0,"",VLOOKUP($A126,'Annex 2 Designated EHV charges'!$D:$P,13,FALSE)),"")</f>
        <v/>
      </c>
    </row>
    <row r="127" spans="1:8" x14ac:dyDescent="0.2">
      <c r="A127" s="49" t="str">
        <f t="array" ref="A127">IFERROR(INDEX('Annex 2 Designated EHV charges'!$D$11:$D$58, MATCH(0, IF(ISBLANK('Annex 2 Designated EHV charges'!$D$11:$D$58),1, COUNTIF(A$4:$A126, 'Annex 2 Designated EHV charges'!$D$11:$D$58)), 0)),"")</f>
        <v/>
      </c>
      <c r="B127" s="49" t="str">
        <f>IF($A127="","",VLOOKUP($A127,'Annex 2 Designated EHV charges'!$D:$O,2,0))</f>
        <v/>
      </c>
      <c r="C127" s="57" t="str">
        <f>IF($A127="","",VLOOKUP($A127,'Annex 2 Designated EHV charges'!$D:$O,3,0))</f>
        <v/>
      </c>
      <c r="D127" s="57" t="str">
        <f>IF($A127="","",VLOOKUP($A127,'Annex 2 Designated EHV charges'!$D:$O,4,0))</f>
        <v/>
      </c>
      <c r="E127" s="58" t="str">
        <f>IFERROR(IF(VLOOKUP($A127,'Annex 2 Designated EHV charges'!$D:$P,10,FALSE)=0,"",VLOOKUP($A127,'Annex 2 Designated EHV charges'!$D:$P,10,FALSE)),"")</f>
        <v/>
      </c>
      <c r="F127" s="59" t="str">
        <f>IFERROR(IF(VLOOKUP($A127,'Annex 2 Designated EHV charges'!$D:$P,11,FALSE)=0,"",VLOOKUP($A127,'Annex 2 Designated EHV charges'!$D:$P,11,FALSE)),"")</f>
        <v/>
      </c>
      <c r="G127" s="59" t="str">
        <f>IFERROR(IF(VLOOKUP($A127,'Annex 2 Designated EHV charges'!$D:$P,12,FALSE)=0,"",VLOOKUP($A127,'Annex 2 Designated EHV charges'!$D:$P,12,FALSE)),"")</f>
        <v/>
      </c>
      <c r="H127" s="49" t="str">
        <f>IFERROR(IF(VLOOKUP($A127,'Annex 2 Designated EHV charges'!$D:$P,13,FALSE)=0,"",VLOOKUP($A127,'Annex 2 Designated EHV charges'!$D:$P,13,FALSE)),"")</f>
        <v/>
      </c>
    </row>
    <row r="128" spans="1:8" x14ac:dyDescent="0.2">
      <c r="A128" s="49" t="str">
        <f t="array" ref="A128">IFERROR(INDEX('Annex 2 Designated EHV charges'!$D$11:$D$58, MATCH(0, IF(ISBLANK('Annex 2 Designated EHV charges'!$D$11:$D$58),1, COUNTIF(A$4:$A127, 'Annex 2 Designated EHV charges'!$D$11:$D$58)), 0)),"")</f>
        <v/>
      </c>
      <c r="B128" s="49" t="str">
        <f>IF($A128="","",VLOOKUP($A128,'Annex 2 Designated EHV charges'!$D:$O,2,0))</f>
        <v/>
      </c>
      <c r="C128" s="57" t="str">
        <f>IF($A128="","",VLOOKUP($A128,'Annex 2 Designated EHV charges'!$D:$O,3,0))</f>
        <v/>
      </c>
      <c r="D128" s="57" t="str">
        <f>IF($A128="","",VLOOKUP($A128,'Annex 2 Designated EHV charges'!$D:$O,4,0))</f>
        <v/>
      </c>
      <c r="E128" s="58" t="str">
        <f>IFERROR(IF(VLOOKUP($A128,'Annex 2 Designated EHV charges'!$D:$P,10,FALSE)=0,"",VLOOKUP($A128,'Annex 2 Designated EHV charges'!$D:$P,10,FALSE)),"")</f>
        <v/>
      </c>
      <c r="F128" s="59" t="str">
        <f>IFERROR(IF(VLOOKUP($A128,'Annex 2 Designated EHV charges'!$D:$P,11,FALSE)=0,"",VLOOKUP($A128,'Annex 2 Designated EHV charges'!$D:$P,11,FALSE)),"")</f>
        <v/>
      </c>
      <c r="G128" s="59" t="str">
        <f>IFERROR(IF(VLOOKUP($A128,'Annex 2 Designated EHV charges'!$D:$P,12,FALSE)=0,"",VLOOKUP($A128,'Annex 2 Designated EHV charges'!$D:$P,12,FALSE)),"")</f>
        <v/>
      </c>
      <c r="H128" s="49" t="str">
        <f>IFERROR(IF(VLOOKUP($A128,'Annex 2 Designated EHV charges'!$D:$P,13,FALSE)=0,"",VLOOKUP($A128,'Annex 2 Designated EHV charges'!$D:$P,13,FALSE)),"")</f>
        <v/>
      </c>
    </row>
    <row r="129" spans="1:8" x14ac:dyDescent="0.2">
      <c r="A129" s="49" t="str">
        <f t="array" ref="A129">IFERROR(INDEX('Annex 2 Designated EHV charges'!$D$11:$D$58, MATCH(0, IF(ISBLANK('Annex 2 Designated EHV charges'!$D$11:$D$58),1, COUNTIF(A$4:$A128, 'Annex 2 Designated EHV charges'!$D$11:$D$58)), 0)),"")</f>
        <v/>
      </c>
      <c r="B129" s="49" t="str">
        <f>IF($A129="","",VLOOKUP($A129,'Annex 2 Designated EHV charges'!$D:$O,2,0))</f>
        <v/>
      </c>
      <c r="C129" s="57" t="str">
        <f>IF($A129="","",VLOOKUP($A129,'Annex 2 Designated EHV charges'!$D:$O,3,0))</f>
        <v/>
      </c>
      <c r="D129" s="57" t="str">
        <f>IF($A129="","",VLOOKUP($A129,'Annex 2 Designated EHV charges'!$D:$O,4,0))</f>
        <v/>
      </c>
      <c r="E129" s="58" t="str">
        <f>IFERROR(IF(VLOOKUP($A129,'Annex 2 Designated EHV charges'!$D:$P,10,FALSE)=0,"",VLOOKUP($A129,'Annex 2 Designated EHV charges'!$D:$P,10,FALSE)),"")</f>
        <v/>
      </c>
      <c r="F129" s="59" t="str">
        <f>IFERROR(IF(VLOOKUP($A129,'Annex 2 Designated EHV charges'!$D:$P,11,FALSE)=0,"",VLOOKUP($A129,'Annex 2 Designated EHV charges'!$D:$P,11,FALSE)),"")</f>
        <v/>
      </c>
      <c r="G129" s="59" t="str">
        <f>IFERROR(IF(VLOOKUP($A129,'Annex 2 Designated EHV charges'!$D:$P,12,FALSE)=0,"",VLOOKUP($A129,'Annex 2 Designated EHV charges'!$D:$P,12,FALSE)),"")</f>
        <v/>
      </c>
      <c r="H129" s="49" t="str">
        <f>IFERROR(IF(VLOOKUP($A129,'Annex 2 Designated EHV charges'!$D:$P,13,FALSE)=0,"",VLOOKUP($A129,'Annex 2 Designated EHV charges'!$D:$P,13,FALSE)),"")</f>
        <v/>
      </c>
    </row>
    <row r="130" spans="1:8" x14ac:dyDescent="0.2">
      <c r="A130" s="49" t="str">
        <f t="array" ref="A130">IFERROR(INDEX('Annex 2 Designated EHV charges'!$D$11:$D$58, MATCH(0, IF(ISBLANK('Annex 2 Designated EHV charges'!$D$11:$D$58),1, COUNTIF(A$4:$A129, 'Annex 2 Designated EHV charges'!$D$11:$D$58)), 0)),"")</f>
        <v/>
      </c>
      <c r="B130" s="49" t="str">
        <f>IF($A130="","",VLOOKUP($A130,'Annex 2 Designated EHV charges'!$D:$O,2,0))</f>
        <v/>
      </c>
      <c r="C130" s="57" t="str">
        <f>IF($A130="","",VLOOKUP($A130,'Annex 2 Designated EHV charges'!$D:$O,3,0))</f>
        <v/>
      </c>
      <c r="D130" s="57" t="str">
        <f>IF($A130="","",VLOOKUP($A130,'Annex 2 Designated EHV charges'!$D:$O,4,0))</f>
        <v/>
      </c>
      <c r="E130" s="58" t="str">
        <f>IFERROR(IF(VLOOKUP($A130,'Annex 2 Designated EHV charges'!$D:$P,10,FALSE)=0,"",VLOOKUP($A130,'Annex 2 Designated EHV charges'!$D:$P,10,FALSE)),"")</f>
        <v/>
      </c>
      <c r="F130" s="59" t="str">
        <f>IFERROR(IF(VLOOKUP($A130,'Annex 2 Designated EHV charges'!$D:$P,11,FALSE)=0,"",VLOOKUP($A130,'Annex 2 Designated EHV charges'!$D:$P,11,FALSE)),"")</f>
        <v/>
      </c>
      <c r="G130" s="59" t="str">
        <f>IFERROR(IF(VLOOKUP($A130,'Annex 2 Designated EHV charges'!$D:$P,12,FALSE)=0,"",VLOOKUP($A130,'Annex 2 Designated EHV charges'!$D:$P,12,FALSE)),"")</f>
        <v/>
      </c>
      <c r="H130" s="49" t="str">
        <f>IFERROR(IF(VLOOKUP($A130,'Annex 2 Designated EHV charges'!$D:$P,13,FALSE)=0,"",VLOOKUP($A130,'Annex 2 Designated EHV charges'!$D:$P,13,FALSE)),"")</f>
        <v/>
      </c>
    </row>
    <row r="131" spans="1:8" x14ac:dyDescent="0.2">
      <c r="A131" s="49" t="str">
        <f t="array" ref="A131">IFERROR(INDEX('Annex 2 Designated EHV charges'!$D$11:$D$58, MATCH(0, IF(ISBLANK('Annex 2 Designated EHV charges'!$D$11:$D$58),1, COUNTIF(A$4:$A130, 'Annex 2 Designated EHV charges'!$D$11:$D$58)), 0)),"")</f>
        <v/>
      </c>
      <c r="B131" s="49" t="str">
        <f>IF($A131="","",VLOOKUP($A131,'Annex 2 Designated EHV charges'!$D:$O,2,0))</f>
        <v/>
      </c>
      <c r="C131" s="57" t="str">
        <f>IF($A131="","",VLOOKUP($A131,'Annex 2 Designated EHV charges'!$D:$O,3,0))</f>
        <v/>
      </c>
      <c r="D131" s="57" t="str">
        <f>IF($A131="","",VLOOKUP($A131,'Annex 2 Designated EHV charges'!$D:$O,4,0))</f>
        <v/>
      </c>
      <c r="E131" s="58" t="str">
        <f>IFERROR(IF(VLOOKUP($A131,'Annex 2 Designated EHV charges'!$D:$P,10,FALSE)=0,"",VLOOKUP($A131,'Annex 2 Designated EHV charges'!$D:$P,10,FALSE)),"")</f>
        <v/>
      </c>
      <c r="F131" s="59" t="str">
        <f>IFERROR(IF(VLOOKUP($A131,'Annex 2 Designated EHV charges'!$D:$P,11,FALSE)=0,"",VLOOKUP($A131,'Annex 2 Designated EHV charges'!$D:$P,11,FALSE)),"")</f>
        <v/>
      </c>
      <c r="G131" s="59" t="str">
        <f>IFERROR(IF(VLOOKUP($A131,'Annex 2 Designated EHV charges'!$D:$P,12,FALSE)=0,"",VLOOKUP($A131,'Annex 2 Designated EHV charges'!$D:$P,12,FALSE)),"")</f>
        <v/>
      </c>
      <c r="H131" s="49" t="str">
        <f>IFERROR(IF(VLOOKUP($A131,'Annex 2 Designated EHV charges'!$D:$P,13,FALSE)=0,"",VLOOKUP($A131,'Annex 2 Designated EHV charges'!$D:$P,13,FALSE)),"")</f>
        <v/>
      </c>
    </row>
    <row r="132" spans="1:8" x14ac:dyDescent="0.2">
      <c r="A132" s="49" t="str">
        <f t="array" ref="A132">IFERROR(INDEX('Annex 2 Designated EHV charges'!$D$11:$D$58, MATCH(0, IF(ISBLANK('Annex 2 Designated EHV charges'!$D$11:$D$58),1, COUNTIF(A$4:$A131, 'Annex 2 Designated EHV charges'!$D$11:$D$58)), 0)),"")</f>
        <v/>
      </c>
      <c r="B132" s="49" t="str">
        <f>IF($A132="","",VLOOKUP($A132,'Annex 2 Designated EHV charges'!$D:$O,2,0))</f>
        <v/>
      </c>
      <c r="C132" s="57" t="str">
        <f>IF($A132="","",VLOOKUP($A132,'Annex 2 Designated EHV charges'!$D:$O,3,0))</f>
        <v/>
      </c>
      <c r="D132" s="57" t="str">
        <f>IF($A132="","",VLOOKUP($A132,'Annex 2 Designated EHV charges'!$D:$O,4,0))</f>
        <v/>
      </c>
      <c r="E132" s="58" t="str">
        <f>IFERROR(IF(VLOOKUP($A132,'Annex 2 Designated EHV charges'!$D:$P,10,FALSE)=0,"",VLOOKUP($A132,'Annex 2 Designated EHV charges'!$D:$P,10,FALSE)),"")</f>
        <v/>
      </c>
      <c r="F132" s="59" t="str">
        <f>IFERROR(IF(VLOOKUP($A132,'Annex 2 Designated EHV charges'!$D:$P,11,FALSE)=0,"",VLOOKUP($A132,'Annex 2 Designated EHV charges'!$D:$P,11,FALSE)),"")</f>
        <v/>
      </c>
      <c r="G132" s="59" t="str">
        <f>IFERROR(IF(VLOOKUP($A132,'Annex 2 Designated EHV charges'!$D:$P,12,FALSE)=0,"",VLOOKUP($A132,'Annex 2 Designated EHV charges'!$D:$P,12,FALSE)),"")</f>
        <v/>
      </c>
      <c r="H132" s="49" t="str">
        <f>IFERROR(IF(VLOOKUP($A132,'Annex 2 Designated EHV charges'!$D:$P,13,FALSE)=0,"",VLOOKUP($A132,'Annex 2 Designated EHV charges'!$D:$P,13,FALSE)),"")</f>
        <v/>
      </c>
    </row>
    <row r="133" spans="1:8" x14ac:dyDescent="0.2">
      <c r="A133" s="49" t="str">
        <f t="array" ref="A133">IFERROR(INDEX('Annex 2 Designated EHV charges'!$D$11:$D$58, MATCH(0, IF(ISBLANK('Annex 2 Designated EHV charges'!$D$11:$D$58),1, COUNTIF(A$4:$A132, 'Annex 2 Designated EHV charges'!$D$11:$D$58)), 0)),"")</f>
        <v/>
      </c>
      <c r="B133" s="49" t="str">
        <f>IF($A133="","",VLOOKUP($A133,'Annex 2 Designated EHV charges'!$D:$O,2,0))</f>
        <v/>
      </c>
      <c r="C133" s="57" t="str">
        <f>IF($A133="","",VLOOKUP($A133,'Annex 2 Designated EHV charges'!$D:$O,3,0))</f>
        <v/>
      </c>
      <c r="D133" s="57" t="str">
        <f>IF($A133="","",VLOOKUP($A133,'Annex 2 Designated EHV charges'!$D:$O,4,0))</f>
        <v/>
      </c>
      <c r="E133" s="58" t="str">
        <f>IFERROR(IF(VLOOKUP($A133,'Annex 2 Designated EHV charges'!$D:$P,10,FALSE)=0,"",VLOOKUP($A133,'Annex 2 Designated EHV charges'!$D:$P,10,FALSE)),"")</f>
        <v/>
      </c>
      <c r="F133" s="59" t="str">
        <f>IFERROR(IF(VLOOKUP($A133,'Annex 2 Designated EHV charges'!$D:$P,11,FALSE)=0,"",VLOOKUP($A133,'Annex 2 Designated EHV charges'!$D:$P,11,FALSE)),"")</f>
        <v/>
      </c>
      <c r="G133" s="59" t="str">
        <f>IFERROR(IF(VLOOKUP($A133,'Annex 2 Designated EHV charges'!$D:$P,12,FALSE)=0,"",VLOOKUP($A133,'Annex 2 Designated EHV charges'!$D:$P,12,FALSE)),"")</f>
        <v/>
      </c>
      <c r="H133" s="49" t="str">
        <f>IFERROR(IF(VLOOKUP($A133,'Annex 2 Designated EHV charges'!$D:$P,13,FALSE)=0,"",VLOOKUP($A133,'Annex 2 Designated EHV charges'!$D:$P,13,FALSE)),"")</f>
        <v/>
      </c>
    </row>
    <row r="134" spans="1:8" x14ac:dyDescent="0.2">
      <c r="A134" s="49" t="str">
        <f t="array" ref="A134">IFERROR(INDEX('Annex 2 Designated EHV charges'!$D$11:$D$58, MATCH(0, IF(ISBLANK('Annex 2 Designated EHV charges'!$D$11:$D$58),1, COUNTIF(A$4:$A133, 'Annex 2 Designated EHV charges'!$D$11:$D$58)), 0)),"")</f>
        <v/>
      </c>
      <c r="B134" s="49" t="str">
        <f>IF($A134="","",VLOOKUP($A134,'Annex 2 Designated EHV charges'!$D:$O,2,0))</f>
        <v/>
      </c>
      <c r="C134" s="57" t="str">
        <f>IF($A134="","",VLOOKUP($A134,'Annex 2 Designated EHV charges'!$D:$O,3,0))</f>
        <v/>
      </c>
      <c r="D134" s="57" t="str">
        <f>IF($A134="","",VLOOKUP($A134,'Annex 2 Designated EHV charges'!$D:$O,4,0))</f>
        <v/>
      </c>
      <c r="E134" s="58" t="str">
        <f>IFERROR(IF(VLOOKUP($A134,'Annex 2 Designated EHV charges'!$D:$P,10,FALSE)=0,"",VLOOKUP($A134,'Annex 2 Designated EHV charges'!$D:$P,10,FALSE)),"")</f>
        <v/>
      </c>
      <c r="F134" s="59" t="str">
        <f>IFERROR(IF(VLOOKUP($A134,'Annex 2 Designated EHV charges'!$D:$P,11,FALSE)=0,"",VLOOKUP($A134,'Annex 2 Designated EHV charges'!$D:$P,11,FALSE)),"")</f>
        <v/>
      </c>
      <c r="G134" s="59" t="str">
        <f>IFERROR(IF(VLOOKUP($A134,'Annex 2 Designated EHV charges'!$D:$P,12,FALSE)=0,"",VLOOKUP($A134,'Annex 2 Designated EHV charges'!$D:$P,12,FALSE)),"")</f>
        <v/>
      </c>
      <c r="H134" s="49" t="str">
        <f>IFERROR(IF(VLOOKUP($A134,'Annex 2 Designated EHV charges'!$D:$P,13,FALSE)=0,"",VLOOKUP($A134,'Annex 2 Designated EHV charges'!$D:$P,13,FALSE)),"")</f>
        <v/>
      </c>
    </row>
    <row r="135" spans="1:8" x14ac:dyDescent="0.2">
      <c r="A135" s="49" t="str">
        <f t="array" ref="A135">IFERROR(INDEX('Annex 2 Designated EHV charges'!$D$11:$D$58, MATCH(0, IF(ISBLANK('Annex 2 Designated EHV charges'!$D$11:$D$58),1, COUNTIF(A$4:$A134, 'Annex 2 Designated EHV charges'!$D$11:$D$58)), 0)),"")</f>
        <v/>
      </c>
      <c r="B135" s="49" t="str">
        <f>IF($A135="","",VLOOKUP($A135,'Annex 2 Designated EHV charges'!$D:$O,2,0))</f>
        <v/>
      </c>
      <c r="C135" s="57" t="str">
        <f>IF($A135="","",VLOOKUP($A135,'Annex 2 Designated EHV charges'!$D:$O,3,0))</f>
        <v/>
      </c>
      <c r="D135" s="57" t="str">
        <f>IF($A135="","",VLOOKUP($A135,'Annex 2 Designated EHV charges'!$D:$O,4,0))</f>
        <v/>
      </c>
      <c r="E135" s="58" t="str">
        <f>IFERROR(IF(VLOOKUP($A135,'Annex 2 Designated EHV charges'!$D:$P,10,FALSE)=0,"",VLOOKUP($A135,'Annex 2 Designated EHV charges'!$D:$P,10,FALSE)),"")</f>
        <v/>
      </c>
      <c r="F135" s="59" t="str">
        <f>IFERROR(IF(VLOOKUP($A135,'Annex 2 Designated EHV charges'!$D:$P,11,FALSE)=0,"",VLOOKUP($A135,'Annex 2 Designated EHV charges'!$D:$P,11,FALSE)),"")</f>
        <v/>
      </c>
      <c r="G135" s="59" t="str">
        <f>IFERROR(IF(VLOOKUP($A135,'Annex 2 Designated EHV charges'!$D:$P,12,FALSE)=0,"",VLOOKUP($A135,'Annex 2 Designated EHV charges'!$D:$P,12,FALSE)),"")</f>
        <v/>
      </c>
      <c r="H135" s="49" t="str">
        <f>IFERROR(IF(VLOOKUP($A135,'Annex 2 Designated EHV charges'!$D:$P,13,FALSE)=0,"",VLOOKUP($A135,'Annex 2 Designated EHV charges'!$D:$P,13,FALSE)),"")</f>
        <v/>
      </c>
    </row>
    <row r="136" spans="1:8" x14ac:dyDescent="0.2">
      <c r="A136" s="49" t="str">
        <f t="array" ref="A136">IFERROR(INDEX('Annex 2 Designated EHV charges'!$D$11:$D$58, MATCH(0, IF(ISBLANK('Annex 2 Designated EHV charges'!$D$11:$D$58),1, COUNTIF(A$4:$A135, 'Annex 2 Designated EHV charges'!$D$11:$D$58)), 0)),"")</f>
        <v/>
      </c>
      <c r="B136" s="49" t="str">
        <f>IF($A136="","",VLOOKUP($A136,'Annex 2 Designated EHV charges'!$D:$O,2,0))</f>
        <v/>
      </c>
      <c r="C136" s="57" t="str">
        <f>IF($A136="","",VLOOKUP($A136,'Annex 2 Designated EHV charges'!$D:$O,3,0))</f>
        <v/>
      </c>
      <c r="D136" s="57" t="str">
        <f>IF($A136="","",VLOOKUP($A136,'Annex 2 Designated EHV charges'!$D:$O,4,0))</f>
        <v/>
      </c>
      <c r="E136" s="58" t="str">
        <f>IFERROR(IF(VLOOKUP($A136,'Annex 2 Designated EHV charges'!$D:$P,10,FALSE)=0,"",VLOOKUP($A136,'Annex 2 Designated EHV charges'!$D:$P,10,FALSE)),"")</f>
        <v/>
      </c>
      <c r="F136" s="59" t="str">
        <f>IFERROR(IF(VLOOKUP($A136,'Annex 2 Designated EHV charges'!$D:$P,11,FALSE)=0,"",VLOOKUP($A136,'Annex 2 Designated EHV charges'!$D:$P,11,FALSE)),"")</f>
        <v/>
      </c>
      <c r="G136" s="59" t="str">
        <f>IFERROR(IF(VLOOKUP($A136,'Annex 2 Designated EHV charges'!$D:$P,12,FALSE)=0,"",VLOOKUP($A136,'Annex 2 Designated EHV charges'!$D:$P,12,FALSE)),"")</f>
        <v/>
      </c>
      <c r="H136" s="49" t="str">
        <f>IFERROR(IF(VLOOKUP($A136,'Annex 2 Designated EHV charges'!$D:$P,13,FALSE)=0,"",VLOOKUP($A136,'Annex 2 Designated EHV charges'!$D:$P,13,FALSE)),"")</f>
        <v/>
      </c>
    </row>
    <row r="137" spans="1:8" x14ac:dyDescent="0.2">
      <c r="A137" s="49" t="str">
        <f t="array" ref="A137">IFERROR(INDEX('Annex 2 Designated EHV charges'!$D$11:$D$58, MATCH(0, IF(ISBLANK('Annex 2 Designated EHV charges'!$D$11:$D$58),1, COUNTIF(A$4:$A136, 'Annex 2 Designated EHV charges'!$D$11:$D$58)), 0)),"")</f>
        <v/>
      </c>
      <c r="B137" s="49" t="str">
        <f>IF($A137="","",VLOOKUP($A137,'Annex 2 Designated EHV charges'!$D:$O,2,0))</f>
        <v/>
      </c>
      <c r="C137" s="57" t="str">
        <f>IF($A137="","",VLOOKUP($A137,'Annex 2 Designated EHV charges'!$D:$O,3,0))</f>
        <v/>
      </c>
      <c r="D137" s="57" t="str">
        <f>IF($A137="","",VLOOKUP($A137,'Annex 2 Designated EHV charges'!$D:$O,4,0))</f>
        <v/>
      </c>
      <c r="E137" s="58" t="str">
        <f>IFERROR(IF(VLOOKUP($A137,'Annex 2 Designated EHV charges'!$D:$P,10,FALSE)=0,"",VLOOKUP($A137,'Annex 2 Designated EHV charges'!$D:$P,10,FALSE)),"")</f>
        <v/>
      </c>
      <c r="F137" s="59" t="str">
        <f>IFERROR(IF(VLOOKUP($A137,'Annex 2 Designated EHV charges'!$D:$P,11,FALSE)=0,"",VLOOKUP($A137,'Annex 2 Designated EHV charges'!$D:$P,11,FALSE)),"")</f>
        <v/>
      </c>
      <c r="G137" s="59" t="str">
        <f>IFERROR(IF(VLOOKUP($A137,'Annex 2 Designated EHV charges'!$D:$P,12,FALSE)=0,"",VLOOKUP($A137,'Annex 2 Designated EHV charges'!$D:$P,12,FALSE)),"")</f>
        <v/>
      </c>
      <c r="H137" s="49" t="str">
        <f>IFERROR(IF(VLOOKUP($A137,'Annex 2 Designated EHV charges'!$D:$P,13,FALSE)=0,"",VLOOKUP($A137,'Annex 2 Designated EHV charges'!$D:$P,13,FALSE)),"")</f>
        <v/>
      </c>
    </row>
    <row r="138" spans="1:8" x14ac:dyDescent="0.2">
      <c r="A138" s="49" t="str">
        <f t="array" ref="A138">IFERROR(INDEX('Annex 2 Designated EHV charges'!$D$11:$D$58, MATCH(0, IF(ISBLANK('Annex 2 Designated EHV charges'!$D$11:$D$58),1, COUNTIF(A$4:$A137, 'Annex 2 Designated EHV charges'!$D$11:$D$58)), 0)),"")</f>
        <v/>
      </c>
      <c r="B138" s="49" t="str">
        <f>IF($A138="","",VLOOKUP($A138,'Annex 2 Designated EHV charges'!$D:$O,2,0))</f>
        <v/>
      </c>
      <c r="C138" s="57" t="str">
        <f>IF($A138="","",VLOOKUP($A138,'Annex 2 Designated EHV charges'!$D:$O,3,0))</f>
        <v/>
      </c>
      <c r="D138" s="57" t="str">
        <f>IF($A138="","",VLOOKUP($A138,'Annex 2 Designated EHV charges'!$D:$O,4,0))</f>
        <v/>
      </c>
      <c r="E138" s="58" t="str">
        <f>IFERROR(IF(VLOOKUP($A138,'Annex 2 Designated EHV charges'!$D:$P,10,FALSE)=0,"",VLOOKUP($A138,'Annex 2 Designated EHV charges'!$D:$P,10,FALSE)),"")</f>
        <v/>
      </c>
      <c r="F138" s="59" t="str">
        <f>IFERROR(IF(VLOOKUP($A138,'Annex 2 Designated EHV charges'!$D:$P,11,FALSE)=0,"",VLOOKUP($A138,'Annex 2 Designated EHV charges'!$D:$P,11,FALSE)),"")</f>
        <v/>
      </c>
      <c r="G138" s="59" t="str">
        <f>IFERROR(IF(VLOOKUP($A138,'Annex 2 Designated EHV charges'!$D:$P,12,FALSE)=0,"",VLOOKUP($A138,'Annex 2 Designated EHV charges'!$D:$P,12,FALSE)),"")</f>
        <v/>
      </c>
      <c r="H138" s="49" t="str">
        <f>IFERROR(IF(VLOOKUP($A138,'Annex 2 Designated EHV charges'!$D:$P,13,FALSE)=0,"",VLOOKUP($A138,'Annex 2 Designated EHV charges'!$D:$P,13,FALSE)),"")</f>
        <v/>
      </c>
    </row>
    <row r="139" spans="1:8" x14ac:dyDescent="0.2">
      <c r="A139" s="49" t="str">
        <f t="array" ref="A139">IFERROR(INDEX('Annex 2 Designated EHV charges'!$D$11:$D$58, MATCH(0, IF(ISBLANK('Annex 2 Designated EHV charges'!$D$11:$D$58),1, COUNTIF(A$4:$A138, 'Annex 2 Designated EHV charges'!$D$11:$D$58)), 0)),"")</f>
        <v/>
      </c>
      <c r="B139" s="49" t="str">
        <f>IF($A139="","",VLOOKUP($A139,'Annex 2 Designated EHV charges'!$D:$O,2,0))</f>
        <v/>
      </c>
      <c r="C139" s="57" t="str">
        <f>IF($A139="","",VLOOKUP($A139,'Annex 2 Designated EHV charges'!$D:$O,3,0))</f>
        <v/>
      </c>
      <c r="D139" s="57" t="str">
        <f>IF($A139="","",VLOOKUP($A139,'Annex 2 Designated EHV charges'!$D:$O,4,0))</f>
        <v/>
      </c>
      <c r="E139" s="58" t="str">
        <f>IFERROR(IF(VLOOKUP($A139,'Annex 2 Designated EHV charges'!$D:$P,10,FALSE)=0,"",VLOOKUP($A139,'Annex 2 Designated EHV charges'!$D:$P,10,FALSE)),"")</f>
        <v/>
      </c>
      <c r="F139" s="59" t="str">
        <f>IFERROR(IF(VLOOKUP($A139,'Annex 2 Designated EHV charges'!$D:$P,11,FALSE)=0,"",VLOOKUP($A139,'Annex 2 Designated EHV charges'!$D:$P,11,FALSE)),"")</f>
        <v/>
      </c>
      <c r="G139" s="59" t="str">
        <f>IFERROR(IF(VLOOKUP($A139,'Annex 2 Designated EHV charges'!$D:$P,12,FALSE)=0,"",VLOOKUP($A139,'Annex 2 Designated EHV charges'!$D:$P,12,FALSE)),"")</f>
        <v/>
      </c>
      <c r="H139" s="49" t="str">
        <f>IFERROR(IF(VLOOKUP($A139,'Annex 2 Designated EHV charges'!$D:$P,13,FALSE)=0,"",VLOOKUP($A139,'Annex 2 Designated EHV charges'!$D:$P,13,FALSE)),"")</f>
        <v/>
      </c>
    </row>
    <row r="140" spans="1:8" x14ac:dyDescent="0.2">
      <c r="A140" s="49" t="str">
        <f t="array" ref="A140">IFERROR(INDEX('Annex 2 Designated EHV charges'!$D$11:$D$58, MATCH(0, IF(ISBLANK('Annex 2 Designated EHV charges'!$D$11:$D$58),1, COUNTIF(A$4:$A139, 'Annex 2 Designated EHV charges'!$D$11:$D$58)), 0)),"")</f>
        <v/>
      </c>
      <c r="B140" s="49" t="str">
        <f>IF($A140="","",VLOOKUP($A140,'Annex 2 Designated EHV charges'!$D:$O,2,0))</f>
        <v/>
      </c>
      <c r="C140" s="57" t="str">
        <f>IF($A140="","",VLOOKUP($A140,'Annex 2 Designated EHV charges'!$D:$O,3,0))</f>
        <v/>
      </c>
      <c r="D140" s="57" t="str">
        <f>IF($A140="","",VLOOKUP($A140,'Annex 2 Designated EHV charges'!$D:$O,4,0))</f>
        <v/>
      </c>
      <c r="E140" s="58" t="str">
        <f>IFERROR(IF(VLOOKUP($A140,'Annex 2 Designated EHV charges'!$D:$P,10,FALSE)=0,"",VLOOKUP($A140,'Annex 2 Designated EHV charges'!$D:$P,10,FALSE)),"")</f>
        <v/>
      </c>
      <c r="F140" s="59" t="str">
        <f>IFERROR(IF(VLOOKUP($A140,'Annex 2 Designated EHV charges'!$D:$P,11,FALSE)=0,"",VLOOKUP($A140,'Annex 2 Designated EHV charges'!$D:$P,11,FALSE)),"")</f>
        <v/>
      </c>
      <c r="G140" s="59" t="str">
        <f>IFERROR(IF(VLOOKUP($A140,'Annex 2 Designated EHV charges'!$D:$P,12,FALSE)=0,"",VLOOKUP($A140,'Annex 2 Designated EHV charges'!$D:$P,12,FALSE)),"")</f>
        <v/>
      </c>
      <c r="H140" s="49" t="str">
        <f>IFERROR(IF(VLOOKUP($A140,'Annex 2 Designated EHV charges'!$D:$P,13,FALSE)=0,"",VLOOKUP($A140,'Annex 2 Designated EHV charges'!$D:$P,13,FALSE)),"")</f>
        <v/>
      </c>
    </row>
    <row r="141" spans="1:8" x14ac:dyDescent="0.2">
      <c r="A141" s="49" t="str">
        <f t="array" ref="A141">IFERROR(INDEX('Annex 2 Designated EHV charges'!$D$11:$D$58, MATCH(0, IF(ISBLANK('Annex 2 Designated EHV charges'!$D$11:$D$58),1, COUNTIF(A$4:$A140, 'Annex 2 Designated EHV charges'!$D$11:$D$58)), 0)),"")</f>
        <v/>
      </c>
      <c r="B141" s="49" t="str">
        <f>IF($A141="","",VLOOKUP($A141,'Annex 2 Designated EHV charges'!$D:$O,2,0))</f>
        <v/>
      </c>
      <c r="C141" s="57" t="str">
        <f>IF($A141="","",VLOOKUP($A141,'Annex 2 Designated EHV charges'!$D:$O,3,0))</f>
        <v/>
      </c>
      <c r="D141" s="57" t="str">
        <f>IF($A141="","",VLOOKUP($A141,'Annex 2 Designated EHV charges'!$D:$O,4,0))</f>
        <v/>
      </c>
      <c r="E141" s="58" t="str">
        <f>IFERROR(IF(VLOOKUP($A141,'Annex 2 Designated EHV charges'!$D:$P,10,FALSE)=0,"",VLOOKUP($A141,'Annex 2 Designated EHV charges'!$D:$P,10,FALSE)),"")</f>
        <v/>
      </c>
      <c r="F141" s="59" t="str">
        <f>IFERROR(IF(VLOOKUP($A141,'Annex 2 Designated EHV charges'!$D:$P,11,FALSE)=0,"",VLOOKUP($A141,'Annex 2 Designated EHV charges'!$D:$P,11,FALSE)),"")</f>
        <v/>
      </c>
      <c r="G141" s="59" t="str">
        <f>IFERROR(IF(VLOOKUP($A141,'Annex 2 Designated EHV charges'!$D:$P,12,FALSE)=0,"",VLOOKUP($A141,'Annex 2 Designated EHV charges'!$D:$P,12,FALSE)),"")</f>
        <v/>
      </c>
      <c r="H141" s="49" t="str">
        <f>IFERROR(IF(VLOOKUP($A141,'Annex 2 Designated EHV charges'!$D:$P,13,FALSE)=0,"",VLOOKUP($A141,'Annex 2 Designated EHV charges'!$D:$P,13,FALSE)),"")</f>
        <v/>
      </c>
    </row>
    <row r="142" spans="1:8" x14ac:dyDescent="0.2">
      <c r="A142" s="49" t="str">
        <f t="array" ref="A142">IFERROR(INDEX('Annex 2 Designated EHV charges'!$D$11:$D$58, MATCH(0, IF(ISBLANK('Annex 2 Designated EHV charges'!$D$11:$D$58),1, COUNTIF(A$4:$A141, 'Annex 2 Designated EHV charges'!$D$11:$D$58)), 0)),"")</f>
        <v/>
      </c>
      <c r="B142" s="49" t="str">
        <f>IF($A142="","",VLOOKUP($A142,'Annex 2 Designated EHV charges'!$D:$O,2,0))</f>
        <v/>
      </c>
      <c r="C142" s="57" t="str">
        <f>IF($A142="","",VLOOKUP($A142,'Annex 2 Designated EHV charges'!$D:$O,3,0))</f>
        <v/>
      </c>
      <c r="D142" s="57" t="str">
        <f>IF($A142="","",VLOOKUP($A142,'Annex 2 Designated EHV charges'!$D:$O,4,0))</f>
        <v/>
      </c>
      <c r="E142" s="58" t="str">
        <f>IFERROR(IF(VLOOKUP($A142,'Annex 2 Designated EHV charges'!$D:$P,10,FALSE)=0,"",VLOOKUP($A142,'Annex 2 Designated EHV charges'!$D:$P,10,FALSE)),"")</f>
        <v/>
      </c>
      <c r="F142" s="59" t="str">
        <f>IFERROR(IF(VLOOKUP($A142,'Annex 2 Designated EHV charges'!$D:$P,11,FALSE)=0,"",VLOOKUP($A142,'Annex 2 Designated EHV charges'!$D:$P,11,FALSE)),"")</f>
        <v/>
      </c>
      <c r="G142" s="59" t="str">
        <f>IFERROR(IF(VLOOKUP($A142,'Annex 2 Designated EHV charges'!$D:$P,12,FALSE)=0,"",VLOOKUP($A142,'Annex 2 Designated EHV charges'!$D:$P,12,FALSE)),"")</f>
        <v/>
      </c>
      <c r="H142" s="49" t="str">
        <f>IFERROR(IF(VLOOKUP($A142,'Annex 2 Designated EHV charges'!$D:$P,13,FALSE)=0,"",VLOOKUP($A142,'Annex 2 Designated EHV charges'!$D:$P,13,FALSE)),"")</f>
        <v/>
      </c>
    </row>
    <row r="143" spans="1:8" x14ac:dyDescent="0.2">
      <c r="A143" s="49" t="str">
        <f t="array" ref="A143">IFERROR(INDEX('Annex 2 Designated EHV charges'!$D$11:$D$58, MATCH(0, IF(ISBLANK('Annex 2 Designated EHV charges'!$D$11:$D$58),1, COUNTIF(A$4:$A142, 'Annex 2 Designated EHV charges'!$D$11:$D$58)), 0)),"")</f>
        <v/>
      </c>
      <c r="B143" s="49" t="str">
        <f>IF($A143="","",VLOOKUP($A143,'Annex 2 Designated EHV charges'!$D:$O,2,0))</f>
        <v/>
      </c>
      <c r="C143" s="57" t="str">
        <f>IF($A143="","",VLOOKUP($A143,'Annex 2 Designated EHV charges'!$D:$O,3,0))</f>
        <v/>
      </c>
      <c r="D143" s="57" t="str">
        <f>IF($A143="","",VLOOKUP($A143,'Annex 2 Designated EHV charges'!$D:$O,4,0))</f>
        <v/>
      </c>
      <c r="E143" s="58" t="str">
        <f>IFERROR(IF(VLOOKUP($A143,'Annex 2 Designated EHV charges'!$D:$P,10,FALSE)=0,"",VLOOKUP($A143,'Annex 2 Designated EHV charges'!$D:$P,10,FALSE)),"")</f>
        <v/>
      </c>
      <c r="F143" s="59" t="str">
        <f>IFERROR(IF(VLOOKUP($A143,'Annex 2 Designated EHV charges'!$D:$P,11,FALSE)=0,"",VLOOKUP($A143,'Annex 2 Designated EHV charges'!$D:$P,11,FALSE)),"")</f>
        <v/>
      </c>
      <c r="G143" s="59" t="str">
        <f>IFERROR(IF(VLOOKUP($A143,'Annex 2 Designated EHV charges'!$D:$P,12,FALSE)=0,"",VLOOKUP($A143,'Annex 2 Designated EHV charges'!$D:$P,12,FALSE)),"")</f>
        <v/>
      </c>
      <c r="H143" s="49" t="str">
        <f>IFERROR(IF(VLOOKUP($A143,'Annex 2 Designated EHV charges'!$D:$P,13,FALSE)=0,"",VLOOKUP($A143,'Annex 2 Designated EHV charges'!$D:$P,13,FALSE)),"")</f>
        <v/>
      </c>
    </row>
    <row r="144" spans="1:8" x14ac:dyDescent="0.2">
      <c r="A144" s="49" t="str">
        <f t="array" ref="A144">IFERROR(INDEX('Annex 2 Designated EHV charges'!$D$11:$D$58, MATCH(0, IF(ISBLANK('Annex 2 Designated EHV charges'!$D$11:$D$58),1, COUNTIF(A$4:$A143, 'Annex 2 Designated EHV charges'!$D$11:$D$58)), 0)),"")</f>
        <v/>
      </c>
      <c r="B144" s="49" t="str">
        <f>IF($A144="","",VLOOKUP($A144,'Annex 2 Designated EHV charges'!$D:$O,2,0))</f>
        <v/>
      </c>
      <c r="C144" s="57" t="str">
        <f>IF($A144="","",VLOOKUP($A144,'Annex 2 Designated EHV charges'!$D:$O,3,0))</f>
        <v/>
      </c>
      <c r="D144" s="57" t="str">
        <f>IF($A144="","",VLOOKUP($A144,'Annex 2 Designated EHV charges'!$D:$O,4,0))</f>
        <v/>
      </c>
      <c r="E144" s="58" t="str">
        <f>IFERROR(IF(VLOOKUP($A144,'Annex 2 Designated EHV charges'!$D:$P,10,FALSE)=0,"",VLOOKUP($A144,'Annex 2 Designated EHV charges'!$D:$P,10,FALSE)),"")</f>
        <v/>
      </c>
      <c r="F144" s="59" t="str">
        <f>IFERROR(IF(VLOOKUP($A144,'Annex 2 Designated EHV charges'!$D:$P,11,FALSE)=0,"",VLOOKUP($A144,'Annex 2 Designated EHV charges'!$D:$P,11,FALSE)),"")</f>
        <v/>
      </c>
      <c r="G144" s="59" t="str">
        <f>IFERROR(IF(VLOOKUP($A144,'Annex 2 Designated EHV charges'!$D:$P,12,FALSE)=0,"",VLOOKUP($A144,'Annex 2 Designated EHV charges'!$D:$P,12,FALSE)),"")</f>
        <v/>
      </c>
      <c r="H144" s="49" t="str">
        <f>IFERROR(IF(VLOOKUP($A144,'Annex 2 Designated EHV charges'!$D:$P,13,FALSE)=0,"",VLOOKUP($A144,'Annex 2 Designated EHV charges'!$D:$P,13,FALSE)),"")</f>
        <v/>
      </c>
    </row>
    <row r="145" spans="1:8" x14ac:dyDescent="0.2">
      <c r="A145" s="49" t="str">
        <f t="array" ref="A145">IFERROR(INDEX('Annex 2 Designated EHV charges'!$D$11:$D$58, MATCH(0, IF(ISBLANK('Annex 2 Designated EHV charges'!$D$11:$D$58),1, COUNTIF(A$4:$A144, 'Annex 2 Designated EHV charges'!$D$11:$D$58)), 0)),"")</f>
        <v/>
      </c>
      <c r="B145" s="49" t="str">
        <f>IF($A145="","",VLOOKUP($A145,'Annex 2 Designated EHV charges'!$D:$O,2,0))</f>
        <v/>
      </c>
      <c r="C145" s="57" t="str">
        <f>IF($A145="","",VLOOKUP($A145,'Annex 2 Designated EHV charges'!$D:$O,3,0))</f>
        <v/>
      </c>
      <c r="D145" s="57" t="str">
        <f>IF($A145="","",VLOOKUP($A145,'Annex 2 Designated EHV charges'!$D:$O,4,0))</f>
        <v/>
      </c>
      <c r="E145" s="58" t="str">
        <f>IFERROR(IF(VLOOKUP($A145,'Annex 2 Designated EHV charges'!$D:$P,10,FALSE)=0,"",VLOOKUP($A145,'Annex 2 Designated EHV charges'!$D:$P,10,FALSE)),"")</f>
        <v/>
      </c>
      <c r="F145" s="59" t="str">
        <f>IFERROR(IF(VLOOKUP($A145,'Annex 2 Designated EHV charges'!$D:$P,11,FALSE)=0,"",VLOOKUP($A145,'Annex 2 Designated EHV charges'!$D:$P,11,FALSE)),"")</f>
        <v/>
      </c>
      <c r="G145" s="59" t="str">
        <f>IFERROR(IF(VLOOKUP($A145,'Annex 2 Designated EHV charges'!$D:$P,12,FALSE)=0,"",VLOOKUP($A145,'Annex 2 Designated EHV charges'!$D:$P,12,FALSE)),"")</f>
        <v/>
      </c>
      <c r="H145" s="49" t="str">
        <f>IFERROR(IF(VLOOKUP($A145,'Annex 2 Designated EHV charges'!$D:$P,13,FALSE)=0,"",VLOOKUP($A145,'Annex 2 Designated EHV charges'!$D:$P,13,FALSE)),"")</f>
        <v/>
      </c>
    </row>
    <row r="146" spans="1:8" x14ac:dyDescent="0.2">
      <c r="A146" s="49" t="str">
        <f t="array" ref="A146">IFERROR(INDEX('Annex 2 Designated EHV charges'!$D$11:$D$58, MATCH(0, IF(ISBLANK('Annex 2 Designated EHV charges'!$D$11:$D$58),1, COUNTIF(A$4:$A145, 'Annex 2 Designated EHV charges'!$D$11:$D$58)), 0)),"")</f>
        <v/>
      </c>
      <c r="B146" s="49" t="str">
        <f>IF($A146="","",VLOOKUP($A146,'Annex 2 Designated EHV charges'!$D:$O,2,0))</f>
        <v/>
      </c>
      <c r="C146" s="57" t="str">
        <f>IF($A146="","",VLOOKUP($A146,'Annex 2 Designated EHV charges'!$D:$O,3,0))</f>
        <v/>
      </c>
      <c r="D146" s="57" t="str">
        <f>IF($A146="","",VLOOKUP($A146,'Annex 2 Designated EHV charges'!$D:$O,4,0))</f>
        <v/>
      </c>
      <c r="E146" s="58" t="str">
        <f>IFERROR(IF(VLOOKUP($A146,'Annex 2 Designated EHV charges'!$D:$P,10,FALSE)=0,"",VLOOKUP($A146,'Annex 2 Designated EHV charges'!$D:$P,10,FALSE)),"")</f>
        <v/>
      </c>
      <c r="F146" s="59" t="str">
        <f>IFERROR(IF(VLOOKUP($A146,'Annex 2 Designated EHV charges'!$D:$P,11,FALSE)=0,"",VLOOKUP($A146,'Annex 2 Designated EHV charges'!$D:$P,11,FALSE)),"")</f>
        <v/>
      </c>
      <c r="G146" s="59" t="str">
        <f>IFERROR(IF(VLOOKUP($A146,'Annex 2 Designated EHV charges'!$D:$P,12,FALSE)=0,"",VLOOKUP($A146,'Annex 2 Designated EHV charges'!$D:$P,12,FALSE)),"")</f>
        <v/>
      </c>
      <c r="H146" s="49" t="str">
        <f>IFERROR(IF(VLOOKUP($A146,'Annex 2 Designated EHV charges'!$D:$P,13,FALSE)=0,"",VLOOKUP($A146,'Annex 2 Designated EHV charges'!$D:$P,13,FALSE)),"")</f>
        <v/>
      </c>
    </row>
    <row r="147" spans="1:8" x14ac:dyDescent="0.2">
      <c r="A147" s="49" t="str">
        <f t="array" ref="A147">IFERROR(INDEX('Annex 2 Designated EHV charges'!$D$11:$D$58, MATCH(0, IF(ISBLANK('Annex 2 Designated EHV charges'!$D$11:$D$58),1, COUNTIF(A$4:$A146, 'Annex 2 Designated EHV charges'!$D$11:$D$58)), 0)),"")</f>
        <v/>
      </c>
      <c r="B147" s="49" t="str">
        <f>IF($A147="","",VLOOKUP($A147,'Annex 2 Designated EHV charges'!$D:$O,2,0))</f>
        <v/>
      </c>
      <c r="C147" s="57" t="str">
        <f>IF($A147="","",VLOOKUP($A147,'Annex 2 Designated EHV charges'!$D:$O,3,0))</f>
        <v/>
      </c>
      <c r="D147" s="57" t="str">
        <f>IF($A147="","",VLOOKUP($A147,'Annex 2 Designated EHV charges'!$D:$O,4,0))</f>
        <v/>
      </c>
      <c r="E147" s="58" t="str">
        <f>IFERROR(IF(VLOOKUP($A147,'Annex 2 Designated EHV charges'!$D:$P,10,FALSE)=0,"",VLOOKUP($A147,'Annex 2 Designated EHV charges'!$D:$P,10,FALSE)),"")</f>
        <v/>
      </c>
      <c r="F147" s="59" t="str">
        <f>IFERROR(IF(VLOOKUP($A147,'Annex 2 Designated EHV charges'!$D:$P,11,FALSE)=0,"",VLOOKUP($A147,'Annex 2 Designated EHV charges'!$D:$P,11,FALSE)),"")</f>
        <v/>
      </c>
      <c r="G147" s="59" t="str">
        <f>IFERROR(IF(VLOOKUP($A147,'Annex 2 Designated EHV charges'!$D:$P,12,FALSE)=0,"",VLOOKUP($A147,'Annex 2 Designated EHV charges'!$D:$P,12,FALSE)),"")</f>
        <v/>
      </c>
      <c r="H147" s="49" t="str">
        <f>IFERROR(IF(VLOOKUP($A147,'Annex 2 Designated EHV charges'!$D:$P,13,FALSE)=0,"",VLOOKUP($A147,'Annex 2 Designated EHV charges'!$D:$P,13,FALSE)),"")</f>
        <v/>
      </c>
    </row>
    <row r="148" spans="1:8" x14ac:dyDescent="0.2">
      <c r="A148" s="49" t="str">
        <f t="array" ref="A148">IFERROR(INDEX('Annex 2 Designated EHV charges'!$D$11:$D$58, MATCH(0, IF(ISBLANK('Annex 2 Designated EHV charges'!$D$11:$D$58),1, COUNTIF(A$4:$A147, 'Annex 2 Designated EHV charges'!$D$11:$D$58)), 0)),"")</f>
        <v/>
      </c>
      <c r="B148" s="49" t="str">
        <f>IF($A148="","",VLOOKUP($A148,'Annex 2 Designated EHV charges'!$D:$O,2,0))</f>
        <v/>
      </c>
      <c r="C148" s="57" t="str">
        <f>IF($A148="","",VLOOKUP($A148,'Annex 2 Designated EHV charges'!$D:$O,3,0))</f>
        <v/>
      </c>
      <c r="D148" s="57" t="str">
        <f>IF($A148="","",VLOOKUP($A148,'Annex 2 Designated EHV charges'!$D:$O,4,0))</f>
        <v/>
      </c>
      <c r="E148" s="58" t="str">
        <f>IFERROR(IF(VLOOKUP($A148,'Annex 2 Designated EHV charges'!$D:$P,10,FALSE)=0,"",VLOOKUP($A148,'Annex 2 Designated EHV charges'!$D:$P,10,FALSE)),"")</f>
        <v/>
      </c>
      <c r="F148" s="59" t="str">
        <f>IFERROR(IF(VLOOKUP($A148,'Annex 2 Designated EHV charges'!$D:$P,11,FALSE)=0,"",VLOOKUP($A148,'Annex 2 Designated EHV charges'!$D:$P,11,FALSE)),"")</f>
        <v/>
      </c>
      <c r="G148" s="59" t="str">
        <f>IFERROR(IF(VLOOKUP($A148,'Annex 2 Designated EHV charges'!$D:$P,12,FALSE)=0,"",VLOOKUP($A148,'Annex 2 Designated EHV charges'!$D:$P,12,FALSE)),"")</f>
        <v/>
      </c>
      <c r="H148" s="49" t="str">
        <f>IFERROR(IF(VLOOKUP($A148,'Annex 2 Designated EHV charges'!$D:$P,13,FALSE)=0,"",VLOOKUP($A148,'Annex 2 Designated EHV charges'!$D:$P,13,FALSE)),"")</f>
        <v/>
      </c>
    </row>
    <row r="149" spans="1:8" x14ac:dyDescent="0.2">
      <c r="A149" s="49" t="str">
        <f t="array" ref="A149">IFERROR(INDEX('Annex 2 Designated EHV charges'!$D$11:$D$58, MATCH(0, IF(ISBLANK('Annex 2 Designated EHV charges'!$D$11:$D$58),1, COUNTIF(A$4:$A148, 'Annex 2 Designated EHV charges'!$D$11:$D$58)), 0)),"")</f>
        <v/>
      </c>
      <c r="B149" s="49" t="str">
        <f>IF($A149="","",VLOOKUP($A149,'Annex 2 Designated EHV charges'!$D:$O,2,0))</f>
        <v/>
      </c>
      <c r="C149" s="57" t="str">
        <f>IF($A149="","",VLOOKUP($A149,'Annex 2 Designated EHV charges'!$D:$O,3,0))</f>
        <v/>
      </c>
      <c r="D149" s="57" t="str">
        <f>IF($A149="","",VLOOKUP($A149,'Annex 2 Designated EHV charges'!$D:$O,4,0))</f>
        <v/>
      </c>
      <c r="E149" s="58" t="str">
        <f>IFERROR(IF(VLOOKUP($A149,'Annex 2 Designated EHV charges'!$D:$P,10,FALSE)=0,"",VLOOKUP($A149,'Annex 2 Designated EHV charges'!$D:$P,10,FALSE)),"")</f>
        <v/>
      </c>
      <c r="F149" s="59" t="str">
        <f>IFERROR(IF(VLOOKUP($A149,'Annex 2 Designated EHV charges'!$D:$P,11,FALSE)=0,"",VLOOKUP($A149,'Annex 2 Designated EHV charges'!$D:$P,11,FALSE)),"")</f>
        <v/>
      </c>
      <c r="G149" s="59" t="str">
        <f>IFERROR(IF(VLOOKUP($A149,'Annex 2 Designated EHV charges'!$D:$P,12,FALSE)=0,"",VLOOKUP($A149,'Annex 2 Designated EHV charges'!$D:$P,12,FALSE)),"")</f>
        <v/>
      </c>
      <c r="H149" s="49" t="str">
        <f>IFERROR(IF(VLOOKUP($A149,'Annex 2 Designated EHV charges'!$D:$P,13,FALSE)=0,"",VLOOKUP($A149,'Annex 2 Designated EHV charges'!$D:$P,13,FALSE)),"")</f>
        <v/>
      </c>
    </row>
    <row r="150" spans="1:8" x14ac:dyDescent="0.2">
      <c r="A150" s="49" t="str">
        <f t="array" ref="A150">IFERROR(INDEX('Annex 2 Designated EHV charges'!$D$11:$D$58, MATCH(0, IF(ISBLANK('Annex 2 Designated EHV charges'!$D$11:$D$58),1, COUNTIF(A$4:$A149, 'Annex 2 Designated EHV charges'!$D$11:$D$58)), 0)),"")</f>
        <v/>
      </c>
      <c r="B150" s="49" t="str">
        <f>IF($A150="","",VLOOKUP($A150,'Annex 2 Designated EHV charges'!$D:$O,2,0))</f>
        <v/>
      </c>
      <c r="C150" s="57" t="str">
        <f>IF($A150="","",VLOOKUP($A150,'Annex 2 Designated EHV charges'!$D:$O,3,0))</f>
        <v/>
      </c>
      <c r="D150" s="57" t="str">
        <f>IF($A150="","",VLOOKUP($A150,'Annex 2 Designated EHV charges'!$D:$O,4,0))</f>
        <v/>
      </c>
      <c r="E150" s="58" t="str">
        <f>IFERROR(IF(VLOOKUP($A150,'Annex 2 Designated EHV charges'!$D:$P,10,FALSE)=0,"",VLOOKUP($A150,'Annex 2 Designated EHV charges'!$D:$P,10,FALSE)),"")</f>
        <v/>
      </c>
      <c r="F150" s="59" t="str">
        <f>IFERROR(IF(VLOOKUP($A150,'Annex 2 Designated EHV charges'!$D:$P,11,FALSE)=0,"",VLOOKUP($A150,'Annex 2 Designated EHV charges'!$D:$P,11,FALSE)),"")</f>
        <v/>
      </c>
      <c r="G150" s="59" t="str">
        <f>IFERROR(IF(VLOOKUP($A150,'Annex 2 Designated EHV charges'!$D:$P,12,FALSE)=0,"",VLOOKUP($A150,'Annex 2 Designated EHV charges'!$D:$P,12,FALSE)),"")</f>
        <v/>
      </c>
      <c r="H150" s="49" t="str">
        <f>IFERROR(IF(VLOOKUP($A150,'Annex 2 Designated EHV charges'!$D:$P,13,FALSE)=0,"",VLOOKUP($A150,'Annex 2 Designated EHV charges'!$D:$P,13,FALSE)),"")</f>
        <v/>
      </c>
    </row>
    <row r="151" spans="1:8" x14ac:dyDescent="0.2">
      <c r="A151" s="49" t="str">
        <f t="array" ref="A151">IFERROR(INDEX('Annex 2 Designated EHV charges'!$D$11:$D$58, MATCH(0, IF(ISBLANK('Annex 2 Designated EHV charges'!$D$11:$D$58),1, COUNTIF(A$4:$A150, 'Annex 2 Designated EHV charges'!$D$11:$D$58)), 0)),"")</f>
        <v/>
      </c>
      <c r="B151" s="49" t="str">
        <f>IF($A151="","",VLOOKUP($A151,'Annex 2 Designated EHV charges'!$D:$O,2,0))</f>
        <v/>
      </c>
      <c r="C151" s="57" t="str">
        <f>IF($A151="","",VLOOKUP($A151,'Annex 2 Designated EHV charges'!$D:$O,3,0))</f>
        <v/>
      </c>
      <c r="D151" s="57" t="str">
        <f>IF($A151="","",VLOOKUP($A151,'Annex 2 Designated EHV charges'!$D:$O,4,0))</f>
        <v/>
      </c>
      <c r="E151" s="58" t="str">
        <f>IFERROR(IF(VLOOKUP($A151,'Annex 2 Designated EHV charges'!$D:$P,10,FALSE)=0,"",VLOOKUP($A151,'Annex 2 Designated EHV charges'!$D:$P,10,FALSE)),"")</f>
        <v/>
      </c>
      <c r="F151" s="59" t="str">
        <f>IFERROR(IF(VLOOKUP($A151,'Annex 2 Designated EHV charges'!$D:$P,11,FALSE)=0,"",VLOOKUP($A151,'Annex 2 Designated EHV charges'!$D:$P,11,FALSE)),"")</f>
        <v/>
      </c>
      <c r="G151" s="59" t="str">
        <f>IFERROR(IF(VLOOKUP($A151,'Annex 2 Designated EHV charges'!$D:$P,12,FALSE)=0,"",VLOOKUP($A151,'Annex 2 Designated EHV charges'!$D:$P,12,FALSE)),"")</f>
        <v/>
      </c>
      <c r="H151" s="49" t="str">
        <f>IFERROR(IF(VLOOKUP($A151,'Annex 2 Designated EHV charges'!$D:$P,13,FALSE)=0,"",VLOOKUP($A151,'Annex 2 Designated EHV charges'!$D:$P,13,FALSE)),"")</f>
        <v/>
      </c>
    </row>
    <row r="152" spans="1:8" x14ac:dyDescent="0.2">
      <c r="A152" s="49" t="str">
        <f t="array" ref="A152">IFERROR(INDEX('Annex 2 Designated EHV charges'!$D$11:$D$58, MATCH(0, IF(ISBLANK('Annex 2 Designated EHV charges'!$D$11:$D$58),1, COUNTIF(A$4:$A151, 'Annex 2 Designated EHV charges'!$D$11:$D$58)), 0)),"")</f>
        <v/>
      </c>
      <c r="B152" s="49" t="str">
        <f>IF($A152="","",VLOOKUP($A152,'Annex 2 Designated EHV charges'!$D:$O,2,0))</f>
        <v/>
      </c>
      <c r="C152" s="57" t="str">
        <f>IF($A152="","",VLOOKUP($A152,'Annex 2 Designated EHV charges'!$D:$O,3,0))</f>
        <v/>
      </c>
      <c r="D152" s="57" t="str">
        <f>IF($A152="","",VLOOKUP($A152,'Annex 2 Designated EHV charges'!$D:$O,4,0))</f>
        <v/>
      </c>
      <c r="E152" s="58" t="str">
        <f>IFERROR(IF(VLOOKUP($A152,'Annex 2 Designated EHV charges'!$D:$P,10,FALSE)=0,"",VLOOKUP($A152,'Annex 2 Designated EHV charges'!$D:$P,10,FALSE)),"")</f>
        <v/>
      </c>
      <c r="F152" s="59" t="str">
        <f>IFERROR(IF(VLOOKUP($A152,'Annex 2 Designated EHV charges'!$D:$P,11,FALSE)=0,"",VLOOKUP($A152,'Annex 2 Designated EHV charges'!$D:$P,11,FALSE)),"")</f>
        <v/>
      </c>
      <c r="G152" s="59" t="str">
        <f>IFERROR(IF(VLOOKUP($A152,'Annex 2 Designated EHV charges'!$D:$P,12,FALSE)=0,"",VLOOKUP($A152,'Annex 2 Designated EHV charges'!$D:$P,12,FALSE)),"")</f>
        <v/>
      </c>
      <c r="H152" s="49" t="str">
        <f>IFERROR(IF(VLOOKUP($A152,'Annex 2 Designated EHV charges'!$D:$P,13,FALSE)=0,"",VLOOKUP($A152,'Annex 2 Designated EHV charges'!$D:$P,13,FALSE)),"")</f>
        <v/>
      </c>
    </row>
    <row r="153" spans="1:8" x14ac:dyDescent="0.2">
      <c r="A153" s="49" t="str">
        <f t="array" ref="A153">IFERROR(INDEX('Annex 2 Designated EHV charges'!$D$11:$D$58, MATCH(0, IF(ISBLANK('Annex 2 Designated EHV charges'!$D$11:$D$58),1, COUNTIF(A$4:$A152, 'Annex 2 Designated EHV charges'!$D$11:$D$58)), 0)),"")</f>
        <v/>
      </c>
      <c r="B153" s="49" t="str">
        <f>IF($A153="","",VLOOKUP($A153,'Annex 2 Designated EHV charges'!$D:$O,2,0))</f>
        <v/>
      </c>
      <c r="C153" s="57" t="str">
        <f>IF($A153="","",VLOOKUP($A153,'Annex 2 Designated EHV charges'!$D:$O,3,0))</f>
        <v/>
      </c>
      <c r="D153" s="57" t="str">
        <f>IF($A153="","",VLOOKUP($A153,'Annex 2 Designated EHV charges'!$D:$O,4,0))</f>
        <v/>
      </c>
      <c r="E153" s="58" t="str">
        <f>IFERROR(IF(VLOOKUP($A153,'Annex 2 Designated EHV charges'!$D:$P,10,FALSE)=0,"",VLOOKUP($A153,'Annex 2 Designated EHV charges'!$D:$P,10,FALSE)),"")</f>
        <v/>
      </c>
      <c r="F153" s="59" t="str">
        <f>IFERROR(IF(VLOOKUP($A153,'Annex 2 Designated EHV charges'!$D:$P,11,FALSE)=0,"",VLOOKUP($A153,'Annex 2 Designated EHV charges'!$D:$P,11,FALSE)),"")</f>
        <v/>
      </c>
      <c r="G153" s="59" t="str">
        <f>IFERROR(IF(VLOOKUP($A153,'Annex 2 Designated EHV charges'!$D:$P,12,FALSE)=0,"",VLOOKUP($A153,'Annex 2 Designated EHV charges'!$D:$P,12,FALSE)),"")</f>
        <v/>
      </c>
      <c r="H153" s="49" t="str">
        <f>IFERROR(IF(VLOOKUP($A153,'Annex 2 Designated EHV charges'!$D:$P,13,FALSE)=0,"",VLOOKUP($A153,'Annex 2 Designated EHV charges'!$D:$P,13,FALSE)),"")</f>
        <v/>
      </c>
    </row>
    <row r="154" spans="1:8" x14ac:dyDescent="0.2">
      <c r="A154" s="49" t="str">
        <f t="array" ref="A154">IFERROR(INDEX('Annex 2 Designated EHV charges'!$D$11:$D$58, MATCH(0, IF(ISBLANK('Annex 2 Designated EHV charges'!$D$11:$D$58),1, COUNTIF(A$4:$A153, 'Annex 2 Designated EHV charges'!$D$11:$D$58)), 0)),"")</f>
        <v/>
      </c>
      <c r="B154" s="49" t="str">
        <f>IF($A154="","",VLOOKUP($A154,'Annex 2 Designated EHV charges'!$D:$O,2,0))</f>
        <v/>
      </c>
      <c r="C154" s="57" t="str">
        <f>IF($A154="","",VLOOKUP($A154,'Annex 2 Designated EHV charges'!$D:$O,3,0))</f>
        <v/>
      </c>
      <c r="D154" s="57" t="str">
        <f>IF($A154="","",VLOOKUP($A154,'Annex 2 Designated EHV charges'!$D:$O,4,0))</f>
        <v/>
      </c>
      <c r="E154" s="58" t="str">
        <f>IFERROR(IF(VLOOKUP($A154,'Annex 2 Designated EHV charges'!$D:$P,10,FALSE)=0,"",VLOOKUP($A154,'Annex 2 Designated EHV charges'!$D:$P,10,FALSE)),"")</f>
        <v/>
      </c>
      <c r="F154" s="59" t="str">
        <f>IFERROR(IF(VLOOKUP($A154,'Annex 2 Designated EHV charges'!$D:$P,11,FALSE)=0,"",VLOOKUP($A154,'Annex 2 Designated EHV charges'!$D:$P,11,FALSE)),"")</f>
        <v/>
      </c>
      <c r="G154" s="59" t="str">
        <f>IFERROR(IF(VLOOKUP($A154,'Annex 2 Designated EHV charges'!$D:$P,12,FALSE)=0,"",VLOOKUP($A154,'Annex 2 Designated EHV charges'!$D:$P,12,FALSE)),"")</f>
        <v/>
      </c>
      <c r="H154" s="49" t="str">
        <f>IFERROR(IF(VLOOKUP($A154,'Annex 2 Designated EHV charges'!$D:$P,13,FALSE)=0,"",VLOOKUP($A154,'Annex 2 Designated EHV charges'!$D:$P,13,FALSE)),"")</f>
        <v/>
      </c>
    </row>
    <row r="155" spans="1:8" x14ac:dyDescent="0.2">
      <c r="A155" s="49" t="str">
        <f t="array" ref="A155">IFERROR(INDEX('Annex 2 Designated EHV charges'!$D$11:$D$58, MATCH(0, IF(ISBLANK('Annex 2 Designated EHV charges'!$D$11:$D$58),1, COUNTIF(A$4:$A154, 'Annex 2 Designated EHV charges'!$D$11:$D$58)), 0)),"")</f>
        <v/>
      </c>
      <c r="B155" s="49" t="str">
        <f>IF($A155="","",VLOOKUP($A155,'Annex 2 Designated EHV charges'!$D:$O,2,0))</f>
        <v/>
      </c>
      <c r="C155" s="57" t="str">
        <f>IF($A155="","",VLOOKUP($A155,'Annex 2 Designated EHV charges'!$D:$O,3,0))</f>
        <v/>
      </c>
      <c r="D155" s="57" t="str">
        <f>IF($A155="","",VLOOKUP($A155,'Annex 2 Designated EHV charges'!$D:$O,4,0))</f>
        <v/>
      </c>
      <c r="E155" s="58" t="str">
        <f>IFERROR(IF(VLOOKUP($A155,'Annex 2 Designated EHV charges'!$D:$P,10,FALSE)=0,"",VLOOKUP($A155,'Annex 2 Designated EHV charges'!$D:$P,10,FALSE)),"")</f>
        <v/>
      </c>
      <c r="F155" s="59" t="str">
        <f>IFERROR(IF(VLOOKUP($A155,'Annex 2 Designated EHV charges'!$D:$P,11,FALSE)=0,"",VLOOKUP($A155,'Annex 2 Designated EHV charges'!$D:$P,11,FALSE)),"")</f>
        <v/>
      </c>
      <c r="G155" s="59" t="str">
        <f>IFERROR(IF(VLOOKUP($A155,'Annex 2 Designated EHV charges'!$D:$P,12,FALSE)=0,"",VLOOKUP($A155,'Annex 2 Designated EHV charges'!$D:$P,12,FALSE)),"")</f>
        <v/>
      </c>
      <c r="H155" s="49" t="str">
        <f>IFERROR(IF(VLOOKUP($A155,'Annex 2 Designated EHV charges'!$D:$P,13,FALSE)=0,"",VLOOKUP($A155,'Annex 2 Designated EHV charges'!$D:$P,13,FALSE)),"")</f>
        <v/>
      </c>
    </row>
    <row r="156" spans="1:8" x14ac:dyDescent="0.2">
      <c r="A156" s="49" t="str">
        <f t="array" ref="A156">IFERROR(INDEX('Annex 2 Designated EHV charges'!$D$11:$D$58, MATCH(0, IF(ISBLANK('Annex 2 Designated EHV charges'!$D$11:$D$58),1, COUNTIF(A$4:$A155, 'Annex 2 Designated EHV charges'!$D$11:$D$58)), 0)),"")</f>
        <v/>
      </c>
      <c r="B156" s="49" t="str">
        <f>IF($A156="","",VLOOKUP($A156,'Annex 2 Designated EHV charges'!$D:$O,2,0))</f>
        <v/>
      </c>
      <c r="C156" s="57" t="str">
        <f>IF($A156="","",VLOOKUP($A156,'Annex 2 Designated EHV charges'!$D:$O,3,0))</f>
        <v/>
      </c>
      <c r="D156" s="57" t="str">
        <f>IF($A156="","",VLOOKUP($A156,'Annex 2 Designated EHV charges'!$D:$O,4,0))</f>
        <v/>
      </c>
      <c r="E156" s="58" t="str">
        <f>IFERROR(IF(VLOOKUP($A156,'Annex 2 Designated EHV charges'!$D:$P,10,FALSE)=0,"",VLOOKUP($A156,'Annex 2 Designated EHV charges'!$D:$P,10,FALSE)),"")</f>
        <v/>
      </c>
      <c r="F156" s="59" t="str">
        <f>IFERROR(IF(VLOOKUP($A156,'Annex 2 Designated EHV charges'!$D:$P,11,FALSE)=0,"",VLOOKUP($A156,'Annex 2 Designated EHV charges'!$D:$P,11,FALSE)),"")</f>
        <v/>
      </c>
      <c r="G156" s="59" t="str">
        <f>IFERROR(IF(VLOOKUP($A156,'Annex 2 Designated EHV charges'!$D:$P,12,FALSE)=0,"",VLOOKUP($A156,'Annex 2 Designated EHV charges'!$D:$P,12,FALSE)),"")</f>
        <v/>
      </c>
      <c r="H156" s="49" t="str">
        <f>IFERROR(IF(VLOOKUP($A156,'Annex 2 Designated EHV charges'!$D:$P,13,FALSE)=0,"",VLOOKUP($A156,'Annex 2 Designated EHV charges'!$D:$P,13,FALSE)),"")</f>
        <v/>
      </c>
    </row>
    <row r="157" spans="1:8" x14ac:dyDescent="0.2">
      <c r="A157" s="49" t="str">
        <f t="array" ref="A157">IFERROR(INDEX('Annex 2 Designated EHV charges'!$D$11:$D$58, MATCH(0, IF(ISBLANK('Annex 2 Designated EHV charges'!$D$11:$D$58),1, COUNTIF(A$4:$A156, 'Annex 2 Designated EHV charges'!$D$11:$D$58)), 0)),"")</f>
        <v/>
      </c>
      <c r="B157" s="49" t="str">
        <f>IF($A157="","",VLOOKUP($A157,'Annex 2 Designated EHV charges'!$D:$O,2,0))</f>
        <v/>
      </c>
      <c r="C157" s="57" t="str">
        <f>IF($A157="","",VLOOKUP($A157,'Annex 2 Designated EHV charges'!$D:$O,3,0))</f>
        <v/>
      </c>
      <c r="D157" s="57" t="str">
        <f>IF($A157="","",VLOOKUP($A157,'Annex 2 Designated EHV charges'!$D:$O,4,0))</f>
        <v/>
      </c>
      <c r="E157" s="58" t="str">
        <f>IFERROR(IF(VLOOKUP($A157,'Annex 2 Designated EHV charges'!$D:$P,10,FALSE)=0,"",VLOOKUP($A157,'Annex 2 Designated EHV charges'!$D:$P,10,FALSE)),"")</f>
        <v/>
      </c>
      <c r="F157" s="59" t="str">
        <f>IFERROR(IF(VLOOKUP($A157,'Annex 2 Designated EHV charges'!$D:$P,11,FALSE)=0,"",VLOOKUP($A157,'Annex 2 Designated EHV charges'!$D:$P,11,FALSE)),"")</f>
        <v/>
      </c>
      <c r="G157" s="59" t="str">
        <f>IFERROR(IF(VLOOKUP($A157,'Annex 2 Designated EHV charges'!$D:$P,12,FALSE)=0,"",VLOOKUP($A157,'Annex 2 Designated EHV charges'!$D:$P,12,FALSE)),"")</f>
        <v/>
      </c>
      <c r="H157" s="49" t="str">
        <f>IFERROR(IF(VLOOKUP($A157,'Annex 2 Designated EHV charges'!$D:$P,13,FALSE)=0,"",VLOOKUP($A157,'Annex 2 Designated EHV charges'!$D:$P,13,FALSE)),"")</f>
        <v/>
      </c>
    </row>
    <row r="158" spans="1:8" x14ac:dyDescent="0.2">
      <c r="A158" s="49" t="str">
        <f t="array" ref="A158">IFERROR(INDEX('Annex 2 Designated EHV charges'!$D$11:$D$58, MATCH(0, IF(ISBLANK('Annex 2 Designated EHV charges'!$D$11:$D$58),1, COUNTIF(A$4:$A157, 'Annex 2 Designated EHV charges'!$D$11:$D$58)), 0)),"")</f>
        <v/>
      </c>
      <c r="B158" s="49" t="str">
        <f>IF($A158="","",VLOOKUP($A158,'Annex 2 Designated EHV charges'!$D:$O,2,0))</f>
        <v/>
      </c>
      <c r="C158" s="57" t="str">
        <f>IF($A158="","",VLOOKUP($A158,'Annex 2 Designated EHV charges'!$D:$O,3,0))</f>
        <v/>
      </c>
      <c r="D158" s="57" t="str">
        <f>IF($A158="","",VLOOKUP($A158,'Annex 2 Designated EHV charges'!$D:$O,4,0))</f>
        <v/>
      </c>
      <c r="E158" s="58" t="str">
        <f>IFERROR(IF(VLOOKUP($A158,'Annex 2 Designated EHV charges'!$D:$P,10,FALSE)=0,"",VLOOKUP($A158,'Annex 2 Designated EHV charges'!$D:$P,10,FALSE)),"")</f>
        <v/>
      </c>
      <c r="F158" s="59" t="str">
        <f>IFERROR(IF(VLOOKUP($A158,'Annex 2 Designated EHV charges'!$D:$P,11,FALSE)=0,"",VLOOKUP($A158,'Annex 2 Designated EHV charges'!$D:$P,11,FALSE)),"")</f>
        <v/>
      </c>
      <c r="G158" s="59" t="str">
        <f>IFERROR(IF(VLOOKUP($A158,'Annex 2 Designated EHV charges'!$D:$P,12,FALSE)=0,"",VLOOKUP($A158,'Annex 2 Designated EHV charges'!$D:$P,12,FALSE)),"")</f>
        <v/>
      </c>
      <c r="H158" s="49" t="str">
        <f>IFERROR(IF(VLOOKUP($A158,'Annex 2 Designated EHV charges'!$D:$P,13,FALSE)=0,"",VLOOKUP($A158,'Annex 2 Designated EHV charges'!$D:$P,13,FALSE)),"")</f>
        <v/>
      </c>
    </row>
    <row r="159" spans="1:8" x14ac:dyDescent="0.2">
      <c r="A159" s="49" t="str">
        <f t="array" ref="A159">IFERROR(INDEX('Annex 2 Designated EHV charges'!$D$11:$D$58, MATCH(0, IF(ISBLANK('Annex 2 Designated EHV charges'!$D$11:$D$58),1, COUNTIF(A$4:$A158, 'Annex 2 Designated EHV charges'!$D$11:$D$58)), 0)),"")</f>
        <v/>
      </c>
      <c r="B159" s="49" t="str">
        <f>IF($A159="","",VLOOKUP($A159,'Annex 2 Designated EHV charges'!$D:$O,2,0))</f>
        <v/>
      </c>
      <c r="C159" s="57" t="str">
        <f>IF($A159="","",VLOOKUP($A159,'Annex 2 Designated EHV charges'!$D:$O,3,0))</f>
        <v/>
      </c>
      <c r="D159" s="57" t="str">
        <f>IF($A159="","",VLOOKUP($A159,'Annex 2 Designated EHV charges'!$D:$O,4,0))</f>
        <v/>
      </c>
      <c r="E159" s="58" t="str">
        <f>IFERROR(IF(VLOOKUP($A159,'Annex 2 Designated EHV charges'!$D:$P,10,FALSE)=0,"",VLOOKUP($A159,'Annex 2 Designated EHV charges'!$D:$P,10,FALSE)),"")</f>
        <v/>
      </c>
      <c r="F159" s="59" t="str">
        <f>IFERROR(IF(VLOOKUP($A159,'Annex 2 Designated EHV charges'!$D:$P,11,FALSE)=0,"",VLOOKUP($A159,'Annex 2 Designated EHV charges'!$D:$P,11,FALSE)),"")</f>
        <v/>
      </c>
      <c r="G159" s="59" t="str">
        <f>IFERROR(IF(VLOOKUP($A159,'Annex 2 Designated EHV charges'!$D:$P,12,FALSE)=0,"",VLOOKUP($A159,'Annex 2 Designated EHV charges'!$D:$P,12,FALSE)),"")</f>
        <v/>
      </c>
      <c r="H159" s="49" t="str">
        <f>IFERROR(IF(VLOOKUP($A159,'Annex 2 Designated EHV charges'!$D:$P,13,FALSE)=0,"",VLOOKUP($A159,'Annex 2 Designated EHV charges'!$D:$P,13,FALSE)),"")</f>
        <v/>
      </c>
    </row>
    <row r="160" spans="1:8" x14ac:dyDescent="0.2">
      <c r="A160" s="49" t="str">
        <f t="array" ref="A160">IFERROR(INDEX('Annex 2 Designated EHV charges'!$D$11:$D$58, MATCH(0, IF(ISBLANK('Annex 2 Designated EHV charges'!$D$11:$D$58),1, COUNTIF(A$4:$A159, 'Annex 2 Designated EHV charges'!$D$11:$D$58)), 0)),"")</f>
        <v/>
      </c>
      <c r="B160" s="49" t="str">
        <f>IF($A160="","",VLOOKUP($A160,'Annex 2 Designated EHV charges'!$D:$O,2,0))</f>
        <v/>
      </c>
      <c r="C160" s="57" t="str">
        <f>IF($A160="","",VLOOKUP($A160,'Annex 2 Designated EHV charges'!$D:$O,3,0))</f>
        <v/>
      </c>
      <c r="D160" s="57" t="str">
        <f>IF($A160="","",VLOOKUP($A160,'Annex 2 Designated EHV charges'!$D:$O,4,0))</f>
        <v/>
      </c>
      <c r="E160" s="58" t="str">
        <f>IFERROR(IF(VLOOKUP($A160,'Annex 2 Designated EHV charges'!$D:$P,10,FALSE)=0,"",VLOOKUP($A160,'Annex 2 Designated EHV charges'!$D:$P,10,FALSE)),"")</f>
        <v/>
      </c>
      <c r="F160" s="59" t="str">
        <f>IFERROR(IF(VLOOKUP($A160,'Annex 2 Designated EHV charges'!$D:$P,11,FALSE)=0,"",VLOOKUP($A160,'Annex 2 Designated EHV charges'!$D:$P,11,FALSE)),"")</f>
        <v/>
      </c>
      <c r="G160" s="59" t="str">
        <f>IFERROR(IF(VLOOKUP($A160,'Annex 2 Designated EHV charges'!$D:$P,12,FALSE)=0,"",VLOOKUP($A160,'Annex 2 Designated EHV charges'!$D:$P,12,FALSE)),"")</f>
        <v/>
      </c>
      <c r="H160" s="49" t="str">
        <f>IFERROR(IF(VLOOKUP($A160,'Annex 2 Designated EHV charges'!$D:$P,13,FALSE)=0,"",VLOOKUP($A160,'Annex 2 Designated EHV charges'!$D:$P,13,FALSE)),"")</f>
        <v/>
      </c>
    </row>
    <row r="161" spans="1:8" x14ac:dyDescent="0.2">
      <c r="A161" s="49" t="str">
        <f t="array" ref="A161">IFERROR(INDEX('Annex 2 Designated EHV charges'!$D$11:$D$58, MATCH(0, IF(ISBLANK('Annex 2 Designated EHV charges'!$D$11:$D$58),1, COUNTIF(A$4:$A160, 'Annex 2 Designated EHV charges'!$D$11:$D$58)), 0)),"")</f>
        <v/>
      </c>
      <c r="B161" s="49" t="str">
        <f>IF($A161="","",VLOOKUP($A161,'Annex 2 Designated EHV charges'!$D:$O,2,0))</f>
        <v/>
      </c>
      <c r="C161" s="57" t="str">
        <f>IF($A161="","",VLOOKUP($A161,'Annex 2 Designated EHV charges'!$D:$O,3,0))</f>
        <v/>
      </c>
      <c r="D161" s="57" t="str">
        <f>IF($A161="","",VLOOKUP($A161,'Annex 2 Designated EHV charges'!$D:$O,4,0))</f>
        <v/>
      </c>
      <c r="E161" s="58" t="str">
        <f>IFERROR(IF(VLOOKUP($A161,'Annex 2 Designated EHV charges'!$D:$P,10,FALSE)=0,"",VLOOKUP($A161,'Annex 2 Designated EHV charges'!$D:$P,10,FALSE)),"")</f>
        <v/>
      </c>
      <c r="F161" s="59" t="str">
        <f>IFERROR(IF(VLOOKUP($A161,'Annex 2 Designated EHV charges'!$D:$P,11,FALSE)=0,"",VLOOKUP($A161,'Annex 2 Designated EHV charges'!$D:$P,11,FALSE)),"")</f>
        <v/>
      </c>
      <c r="G161" s="59" t="str">
        <f>IFERROR(IF(VLOOKUP($A161,'Annex 2 Designated EHV charges'!$D:$P,12,FALSE)=0,"",VLOOKUP($A161,'Annex 2 Designated EHV charges'!$D:$P,12,FALSE)),"")</f>
        <v/>
      </c>
      <c r="H161" s="49" t="str">
        <f>IFERROR(IF(VLOOKUP($A161,'Annex 2 Designated EHV charges'!$D:$P,13,FALSE)=0,"",VLOOKUP($A161,'Annex 2 Designated EHV charges'!$D:$P,13,FALSE)),"")</f>
        <v/>
      </c>
    </row>
    <row r="162" spans="1:8" x14ac:dyDescent="0.2">
      <c r="A162" s="49" t="str">
        <f t="array" ref="A162">IFERROR(INDEX('Annex 2 Designated EHV charges'!$D$11:$D$58, MATCH(0, IF(ISBLANK('Annex 2 Designated EHV charges'!$D$11:$D$58),1, COUNTIF(A$4:$A161, 'Annex 2 Designated EHV charges'!$D$11:$D$58)), 0)),"")</f>
        <v/>
      </c>
      <c r="B162" s="49" t="str">
        <f>IF($A162="","",VLOOKUP($A162,'Annex 2 Designated EHV charges'!$D:$O,2,0))</f>
        <v/>
      </c>
      <c r="C162" s="57" t="str">
        <f>IF($A162="","",VLOOKUP($A162,'Annex 2 Designated EHV charges'!$D:$O,3,0))</f>
        <v/>
      </c>
      <c r="D162" s="57" t="str">
        <f>IF($A162="","",VLOOKUP($A162,'Annex 2 Designated EHV charges'!$D:$O,4,0))</f>
        <v/>
      </c>
      <c r="E162" s="58" t="str">
        <f>IFERROR(IF(VLOOKUP($A162,'Annex 2 Designated EHV charges'!$D:$P,10,FALSE)=0,"",VLOOKUP($A162,'Annex 2 Designated EHV charges'!$D:$P,10,FALSE)),"")</f>
        <v/>
      </c>
      <c r="F162" s="59" t="str">
        <f>IFERROR(IF(VLOOKUP($A162,'Annex 2 Designated EHV charges'!$D:$P,11,FALSE)=0,"",VLOOKUP($A162,'Annex 2 Designated EHV charges'!$D:$P,11,FALSE)),"")</f>
        <v/>
      </c>
      <c r="G162" s="59" t="str">
        <f>IFERROR(IF(VLOOKUP($A162,'Annex 2 Designated EHV charges'!$D:$P,12,FALSE)=0,"",VLOOKUP($A162,'Annex 2 Designated EHV charges'!$D:$P,12,FALSE)),"")</f>
        <v/>
      </c>
      <c r="H162" s="49" t="str">
        <f>IFERROR(IF(VLOOKUP($A162,'Annex 2 Designated EHV charges'!$D:$P,13,FALSE)=0,"",VLOOKUP($A162,'Annex 2 Designated EHV charges'!$D:$P,13,FALSE)),"")</f>
        <v/>
      </c>
    </row>
    <row r="163" spans="1:8" x14ac:dyDescent="0.2">
      <c r="A163" s="49" t="str">
        <f t="array" ref="A163">IFERROR(INDEX('Annex 2 Designated EHV charges'!$D$11:$D$58, MATCH(0, IF(ISBLANK('Annex 2 Designated EHV charges'!$D$11:$D$58),1, COUNTIF(A$4:$A162, 'Annex 2 Designated EHV charges'!$D$11:$D$58)), 0)),"")</f>
        <v/>
      </c>
      <c r="B163" s="49" t="str">
        <f>IF($A163="","",VLOOKUP($A163,'Annex 2 Designated EHV charges'!$D:$O,2,0))</f>
        <v/>
      </c>
      <c r="C163" s="57" t="str">
        <f>IF($A163="","",VLOOKUP($A163,'Annex 2 Designated EHV charges'!$D:$O,3,0))</f>
        <v/>
      </c>
      <c r="D163" s="57" t="str">
        <f>IF($A163="","",VLOOKUP($A163,'Annex 2 Designated EHV charges'!$D:$O,4,0))</f>
        <v/>
      </c>
      <c r="E163" s="58" t="str">
        <f>IFERROR(IF(VLOOKUP($A163,'Annex 2 Designated EHV charges'!$D:$P,10,FALSE)=0,"",VLOOKUP($A163,'Annex 2 Designated EHV charges'!$D:$P,10,FALSE)),"")</f>
        <v/>
      </c>
      <c r="F163" s="59" t="str">
        <f>IFERROR(IF(VLOOKUP($A163,'Annex 2 Designated EHV charges'!$D:$P,11,FALSE)=0,"",VLOOKUP($A163,'Annex 2 Designated EHV charges'!$D:$P,11,FALSE)),"")</f>
        <v/>
      </c>
      <c r="G163" s="59" t="str">
        <f>IFERROR(IF(VLOOKUP($A163,'Annex 2 Designated EHV charges'!$D:$P,12,FALSE)=0,"",VLOOKUP($A163,'Annex 2 Designated EHV charges'!$D:$P,12,FALSE)),"")</f>
        <v/>
      </c>
      <c r="H163" s="49" t="str">
        <f>IFERROR(IF(VLOOKUP($A163,'Annex 2 Designated EHV charges'!$D:$P,13,FALSE)=0,"",VLOOKUP($A163,'Annex 2 Designated EHV charges'!$D:$P,13,FALSE)),"")</f>
        <v/>
      </c>
    </row>
    <row r="164" spans="1:8" x14ac:dyDescent="0.2">
      <c r="A164" s="49" t="str">
        <f t="array" ref="A164">IFERROR(INDEX('Annex 2 Designated EHV charges'!$D$11:$D$58, MATCH(0, IF(ISBLANK('Annex 2 Designated EHV charges'!$D$11:$D$58),1, COUNTIF(A$4:$A163, 'Annex 2 Designated EHV charges'!$D$11:$D$58)), 0)),"")</f>
        <v/>
      </c>
      <c r="B164" s="49" t="str">
        <f>IF($A164="","",VLOOKUP($A164,'Annex 2 Designated EHV charges'!$D:$O,2,0))</f>
        <v/>
      </c>
      <c r="C164" s="57" t="str">
        <f>IF($A164="","",VLOOKUP($A164,'Annex 2 Designated EHV charges'!$D:$O,3,0))</f>
        <v/>
      </c>
      <c r="D164" s="57" t="str">
        <f>IF($A164="","",VLOOKUP($A164,'Annex 2 Designated EHV charges'!$D:$O,4,0))</f>
        <v/>
      </c>
      <c r="E164" s="58" t="str">
        <f>IFERROR(IF(VLOOKUP($A164,'Annex 2 Designated EHV charges'!$D:$P,10,FALSE)=0,"",VLOOKUP($A164,'Annex 2 Designated EHV charges'!$D:$P,10,FALSE)),"")</f>
        <v/>
      </c>
      <c r="F164" s="59" t="str">
        <f>IFERROR(IF(VLOOKUP($A164,'Annex 2 Designated EHV charges'!$D:$P,11,FALSE)=0,"",VLOOKUP($A164,'Annex 2 Designated EHV charges'!$D:$P,11,FALSE)),"")</f>
        <v/>
      </c>
      <c r="G164" s="59" t="str">
        <f>IFERROR(IF(VLOOKUP($A164,'Annex 2 Designated EHV charges'!$D:$P,12,FALSE)=0,"",VLOOKUP($A164,'Annex 2 Designated EHV charges'!$D:$P,12,FALSE)),"")</f>
        <v/>
      </c>
      <c r="H164" s="49" t="str">
        <f>IFERROR(IF(VLOOKUP($A164,'Annex 2 Designated EHV charges'!$D:$P,13,FALSE)=0,"",VLOOKUP($A164,'Annex 2 Designated EHV charges'!$D:$P,13,FALSE)),"")</f>
        <v/>
      </c>
    </row>
    <row r="165" spans="1:8" x14ac:dyDescent="0.2">
      <c r="A165" s="49" t="str">
        <f t="array" ref="A165">IFERROR(INDEX('Annex 2 Designated EHV charges'!$D$11:$D$58, MATCH(0, IF(ISBLANK('Annex 2 Designated EHV charges'!$D$11:$D$58),1, COUNTIF(A$4:$A164, 'Annex 2 Designated EHV charges'!$D$11:$D$58)), 0)),"")</f>
        <v/>
      </c>
      <c r="B165" s="49" t="str">
        <f>IF($A165="","",VLOOKUP($A165,'Annex 2 Designated EHV charges'!$D:$O,2,0))</f>
        <v/>
      </c>
      <c r="C165" s="57" t="str">
        <f>IF($A165="","",VLOOKUP($A165,'Annex 2 Designated EHV charges'!$D:$O,3,0))</f>
        <v/>
      </c>
      <c r="D165" s="57" t="str">
        <f>IF($A165="","",VLOOKUP($A165,'Annex 2 Designated EHV charges'!$D:$O,4,0))</f>
        <v/>
      </c>
      <c r="E165" s="58" t="str">
        <f>IFERROR(IF(VLOOKUP($A165,'Annex 2 Designated EHV charges'!$D:$P,10,FALSE)=0,"",VLOOKUP($A165,'Annex 2 Designated EHV charges'!$D:$P,10,FALSE)),"")</f>
        <v/>
      </c>
      <c r="F165" s="59" t="str">
        <f>IFERROR(IF(VLOOKUP($A165,'Annex 2 Designated EHV charges'!$D:$P,11,FALSE)=0,"",VLOOKUP($A165,'Annex 2 Designated EHV charges'!$D:$P,11,FALSE)),"")</f>
        <v/>
      </c>
      <c r="G165" s="59" t="str">
        <f>IFERROR(IF(VLOOKUP($A165,'Annex 2 Designated EHV charges'!$D:$P,12,FALSE)=0,"",VLOOKUP($A165,'Annex 2 Designated EHV charges'!$D:$P,12,FALSE)),"")</f>
        <v/>
      </c>
      <c r="H165" s="49" t="str">
        <f>IFERROR(IF(VLOOKUP($A165,'Annex 2 Designated EHV charges'!$D:$P,13,FALSE)=0,"",VLOOKUP($A165,'Annex 2 Designated EHV charges'!$D:$P,13,FALSE)),"")</f>
        <v/>
      </c>
    </row>
    <row r="166" spans="1:8" x14ac:dyDescent="0.2">
      <c r="A166" s="49" t="str">
        <f t="array" ref="A166">IFERROR(INDEX('Annex 2 Designated EHV charges'!$D$11:$D$58, MATCH(0, IF(ISBLANK('Annex 2 Designated EHV charges'!$D$11:$D$58),1, COUNTIF(A$4:$A165, 'Annex 2 Designated EHV charges'!$D$11:$D$58)), 0)),"")</f>
        <v/>
      </c>
      <c r="B166" s="49" t="str">
        <f>IF($A166="","",VLOOKUP($A166,'Annex 2 Designated EHV charges'!$D:$O,2,0))</f>
        <v/>
      </c>
      <c r="C166" s="57" t="str">
        <f>IF($A166="","",VLOOKUP($A166,'Annex 2 Designated EHV charges'!$D:$O,3,0))</f>
        <v/>
      </c>
      <c r="D166" s="57" t="str">
        <f>IF($A166="","",VLOOKUP($A166,'Annex 2 Designated EHV charges'!$D:$O,4,0))</f>
        <v/>
      </c>
      <c r="E166" s="58" t="str">
        <f>IFERROR(IF(VLOOKUP($A166,'Annex 2 Designated EHV charges'!$D:$P,10,FALSE)=0,"",VLOOKUP($A166,'Annex 2 Designated EHV charges'!$D:$P,10,FALSE)),"")</f>
        <v/>
      </c>
      <c r="F166" s="59" t="str">
        <f>IFERROR(IF(VLOOKUP($A166,'Annex 2 Designated EHV charges'!$D:$P,11,FALSE)=0,"",VLOOKUP($A166,'Annex 2 Designated EHV charges'!$D:$P,11,FALSE)),"")</f>
        <v/>
      </c>
      <c r="G166" s="59" t="str">
        <f>IFERROR(IF(VLOOKUP($A166,'Annex 2 Designated EHV charges'!$D:$P,12,FALSE)=0,"",VLOOKUP($A166,'Annex 2 Designated EHV charges'!$D:$P,12,FALSE)),"")</f>
        <v/>
      </c>
      <c r="H166" s="49" t="str">
        <f>IFERROR(IF(VLOOKUP($A166,'Annex 2 Designated EHV charges'!$D:$P,13,FALSE)=0,"",VLOOKUP($A166,'Annex 2 Designated EHV charges'!$D:$P,13,FALSE)),"")</f>
        <v/>
      </c>
    </row>
    <row r="167" spans="1:8" x14ac:dyDescent="0.2">
      <c r="A167" s="49" t="str">
        <f t="array" ref="A167">IFERROR(INDEX('Annex 2 Designated EHV charges'!$D$11:$D$58, MATCH(0, IF(ISBLANK('Annex 2 Designated EHV charges'!$D$11:$D$58),1, COUNTIF(A$4:$A166, 'Annex 2 Designated EHV charges'!$D$11:$D$58)), 0)),"")</f>
        <v/>
      </c>
      <c r="B167" s="49" t="str">
        <f>IF($A167="","",VLOOKUP($A167,'Annex 2 Designated EHV charges'!$D:$O,2,0))</f>
        <v/>
      </c>
      <c r="C167" s="57" t="str">
        <f>IF($A167="","",VLOOKUP($A167,'Annex 2 Designated EHV charges'!$D:$O,3,0))</f>
        <v/>
      </c>
      <c r="D167" s="57" t="str">
        <f>IF($A167="","",VLOOKUP($A167,'Annex 2 Designated EHV charges'!$D:$O,4,0))</f>
        <v/>
      </c>
      <c r="E167" s="58" t="str">
        <f>IFERROR(IF(VLOOKUP($A167,'Annex 2 Designated EHV charges'!$D:$P,10,FALSE)=0,"",VLOOKUP($A167,'Annex 2 Designated EHV charges'!$D:$P,10,FALSE)),"")</f>
        <v/>
      </c>
      <c r="F167" s="59" t="str">
        <f>IFERROR(IF(VLOOKUP($A167,'Annex 2 Designated EHV charges'!$D:$P,11,FALSE)=0,"",VLOOKUP($A167,'Annex 2 Designated EHV charges'!$D:$P,11,FALSE)),"")</f>
        <v/>
      </c>
      <c r="G167" s="59" t="str">
        <f>IFERROR(IF(VLOOKUP($A167,'Annex 2 Designated EHV charges'!$D:$P,12,FALSE)=0,"",VLOOKUP($A167,'Annex 2 Designated EHV charges'!$D:$P,12,FALSE)),"")</f>
        <v/>
      </c>
      <c r="H167" s="49" t="str">
        <f>IFERROR(IF(VLOOKUP($A167,'Annex 2 Designated EHV charges'!$D:$P,13,FALSE)=0,"",VLOOKUP($A167,'Annex 2 Designated EHV charges'!$D:$P,13,FALSE)),"")</f>
        <v/>
      </c>
    </row>
    <row r="168" spans="1:8" x14ac:dyDescent="0.2">
      <c r="A168" s="49" t="str">
        <f t="array" ref="A168">IFERROR(INDEX('Annex 2 Designated EHV charges'!$D$11:$D$58, MATCH(0, IF(ISBLANK('Annex 2 Designated EHV charges'!$D$11:$D$58),1, COUNTIF(A$4:$A167, 'Annex 2 Designated EHV charges'!$D$11:$D$58)), 0)),"")</f>
        <v/>
      </c>
      <c r="B168" s="49" t="str">
        <f>IF($A168="","",VLOOKUP($A168,'Annex 2 Designated EHV charges'!$D:$O,2,0))</f>
        <v/>
      </c>
      <c r="C168" s="57" t="str">
        <f>IF($A168="","",VLOOKUP($A168,'Annex 2 Designated EHV charges'!$D:$O,3,0))</f>
        <v/>
      </c>
      <c r="D168" s="57" t="str">
        <f>IF($A168="","",VLOOKUP($A168,'Annex 2 Designated EHV charges'!$D:$O,4,0))</f>
        <v/>
      </c>
      <c r="E168" s="58" t="str">
        <f>IFERROR(IF(VLOOKUP($A168,'Annex 2 Designated EHV charges'!$D:$P,10,FALSE)=0,"",VLOOKUP($A168,'Annex 2 Designated EHV charges'!$D:$P,10,FALSE)),"")</f>
        <v/>
      </c>
      <c r="F168" s="59" t="str">
        <f>IFERROR(IF(VLOOKUP($A168,'Annex 2 Designated EHV charges'!$D:$P,11,FALSE)=0,"",VLOOKUP($A168,'Annex 2 Designated EHV charges'!$D:$P,11,FALSE)),"")</f>
        <v/>
      </c>
      <c r="G168" s="59" t="str">
        <f>IFERROR(IF(VLOOKUP($A168,'Annex 2 Designated EHV charges'!$D:$P,12,FALSE)=0,"",VLOOKUP($A168,'Annex 2 Designated EHV charges'!$D:$P,12,FALSE)),"")</f>
        <v/>
      </c>
      <c r="H168" s="49" t="str">
        <f>IFERROR(IF(VLOOKUP($A168,'Annex 2 Designated EHV charges'!$D:$P,13,FALSE)=0,"",VLOOKUP($A168,'Annex 2 Designated EHV charges'!$D:$P,13,FALSE)),"")</f>
        <v/>
      </c>
    </row>
    <row r="169" spans="1:8" x14ac:dyDescent="0.2">
      <c r="A169" s="49" t="str">
        <f t="array" ref="A169">IFERROR(INDEX('Annex 2 Designated EHV charges'!$D$11:$D$58, MATCH(0, IF(ISBLANK('Annex 2 Designated EHV charges'!$D$11:$D$58),1, COUNTIF(A$4:$A168, 'Annex 2 Designated EHV charges'!$D$11:$D$58)), 0)),"")</f>
        <v/>
      </c>
      <c r="B169" s="49" t="str">
        <f>IF($A169="","",VLOOKUP($A169,'Annex 2 Designated EHV charges'!$D:$O,2,0))</f>
        <v/>
      </c>
      <c r="C169" s="57" t="str">
        <f>IF($A169="","",VLOOKUP($A169,'Annex 2 Designated EHV charges'!$D:$O,3,0))</f>
        <v/>
      </c>
      <c r="D169" s="57" t="str">
        <f>IF($A169="","",VLOOKUP($A169,'Annex 2 Designated EHV charges'!$D:$O,4,0))</f>
        <v/>
      </c>
      <c r="E169" s="58" t="str">
        <f>IFERROR(IF(VLOOKUP($A169,'Annex 2 Designated EHV charges'!$D:$P,10,FALSE)=0,"",VLOOKUP($A169,'Annex 2 Designated EHV charges'!$D:$P,10,FALSE)),"")</f>
        <v/>
      </c>
      <c r="F169" s="59" t="str">
        <f>IFERROR(IF(VLOOKUP($A169,'Annex 2 Designated EHV charges'!$D:$P,11,FALSE)=0,"",VLOOKUP($A169,'Annex 2 Designated EHV charges'!$D:$P,11,FALSE)),"")</f>
        <v/>
      </c>
      <c r="G169" s="59" t="str">
        <f>IFERROR(IF(VLOOKUP($A169,'Annex 2 Designated EHV charges'!$D:$P,12,FALSE)=0,"",VLOOKUP($A169,'Annex 2 Designated EHV charges'!$D:$P,12,FALSE)),"")</f>
        <v/>
      </c>
      <c r="H169" s="49" t="str">
        <f>IFERROR(IF(VLOOKUP($A169,'Annex 2 Designated EHV charges'!$D:$P,13,FALSE)=0,"",VLOOKUP($A169,'Annex 2 Designated EHV charges'!$D:$P,13,FALSE)),"")</f>
        <v/>
      </c>
    </row>
    <row r="170" spans="1:8" x14ac:dyDescent="0.2">
      <c r="A170" s="49" t="str">
        <f t="array" ref="A170">IFERROR(INDEX('Annex 2 Designated EHV charges'!$D$11:$D$58, MATCH(0, IF(ISBLANK('Annex 2 Designated EHV charges'!$D$11:$D$58),1, COUNTIF(A$4:$A169, 'Annex 2 Designated EHV charges'!$D$11:$D$58)), 0)),"")</f>
        <v/>
      </c>
      <c r="B170" s="49" t="str">
        <f>IF($A170="","",VLOOKUP($A170,'Annex 2 Designated EHV charges'!$D:$O,2,0))</f>
        <v/>
      </c>
      <c r="C170" s="57" t="str">
        <f>IF($A170="","",VLOOKUP($A170,'Annex 2 Designated EHV charges'!$D:$O,3,0))</f>
        <v/>
      </c>
      <c r="D170" s="57" t="str">
        <f>IF($A170="","",VLOOKUP($A170,'Annex 2 Designated EHV charges'!$D:$O,4,0))</f>
        <v/>
      </c>
      <c r="E170" s="58" t="str">
        <f>IFERROR(IF(VLOOKUP($A170,'Annex 2 Designated EHV charges'!$D:$P,10,FALSE)=0,"",VLOOKUP($A170,'Annex 2 Designated EHV charges'!$D:$P,10,FALSE)),"")</f>
        <v/>
      </c>
      <c r="F170" s="59" t="str">
        <f>IFERROR(IF(VLOOKUP($A170,'Annex 2 Designated EHV charges'!$D:$P,11,FALSE)=0,"",VLOOKUP($A170,'Annex 2 Designated EHV charges'!$D:$P,11,FALSE)),"")</f>
        <v/>
      </c>
      <c r="G170" s="59" t="str">
        <f>IFERROR(IF(VLOOKUP($A170,'Annex 2 Designated EHV charges'!$D:$P,12,FALSE)=0,"",VLOOKUP($A170,'Annex 2 Designated EHV charges'!$D:$P,12,FALSE)),"")</f>
        <v/>
      </c>
      <c r="H170" s="49" t="str">
        <f>IFERROR(IF(VLOOKUP($A170,'Annex 2 Designated EHV charges'!$D:$P,13,FALSE)=0,"",VLOOKUP($A170,'Annex 2 Designated EHV charges'!$D:$P,13,FALSE)),"")</f>
        <v/>
      </c>
    </row>
    <row r="171" spans="1:8" x14ac:dyDescent="0.2">
      <c r="A171" s="49" t="str">
        <f t="array" ref="A171">IFERROR(INDEX('Annex 2 Designated EHV charges'!$D$11:$D$58, MATCH(0, IF(ISBLANK('Annex 2 Designated EHV charges'!$D$11:$D$58),1, COUNTIF(A$4:$A170, 'Annex 2 Designated EHV charges'!$D$11:$D$58)), 0)),"")</f>
        <v/>
      </c>
      <c r="B171" s="49" t="str">
        <f>IF($A171="","",VLOOKUP($A171,'Annex 2 Designated EHV charges'!$D:$O,2,0))</f>
        <v/>
      </c>
      <c r="C171" s="57" t="str">
        <f>IF($A171="","",VLOOKUP($A171,'Annex 2 Designated EHV charges'!$D:$O,3,0))</f>
        <v/>
      </c>
      <c r="D171" s="57" t="str">
        <f>IF($A171="","",VLOOKUP($A171,'Annex 2 Designated EHV charges'!$D:$O,4,0))</f>
        <v/>
      </c>
      <c r="E171" s="58" t="str">
        <f>IFERROR(IF(VLOOKUP($A171,'Annex 2 Designated EHV charges'!$D:$P,10,FALSE)=0,"",VLOOKUP($A171,'Annex 2 Designated EHV charges'!$D:$P,10,FALSE)),"")</f>
        <v/>
      </c>
      <c r="F171" s="59" t="str">
        <f>IFERROR(IF(VLOOKUP($A171,'Annex 2 Designated EHV charges'!$D:$P,11,FALSE)=0,"",VLOOKUP($A171,'Annex 2 Designated EHV charges'!$D:$P,11,FALSE)),"")</f>
        <v/>
      </c>
      <c r="G171" s="59" t="str">
        <f>IFERROR(IF(VLOOKUP($A171,'Annex 2 Designated EHV charges'!$D:$P,12,FALSE)=0,"",VLOOKUP($A171,'Annex 2 Designated EHV charges'!$D:$P,12,FALSE)),"")</f>
        <v/>
      </c>
      <c r="H171" s="49" t="str">
        <f>IFERROR(IF(VLOOKUP($A171,'Annex 2 Designated EHV charges'!$D:$P,13,FALSE)=0,"",VLOOKUP($A171,'Annex 2 Designated EHV charges'!$D:$P,13,FALSE)),"")</f>
        <v/>
      </c>
    </row>
    <row r="172" spans="1:8" x14ac:dyDescent="0.2">
      <c r="A172" s="49" t="str">
        <f t="array" ref="A172">IFERROR(INDEX('Annex 2 Designated EHV charges'!$D$11:$D$58, MATCH(0, IF(ISBLANK('Annex 2 Designated EHV charges'!$D$11:$D$58),1, COUNTIF(A$4:$A171, 'Annex 2 Designated EHV charges'!$D$11:$D$58)), 0)),"")</f>
        <v/>
      </c>
      <c r="B172" s="49" t="str">
        <f>IF($A172="","",VLOOKUP($A172,'Annex 2 Designated EHV charges'!$D:$O,2,0))</f>
        <v/>
      </c>
      <c r="C172" s="57" t="str">
        <f>IF($A172="","",VLOOKUP($A172,'Annex 2 Designated EHV charges'!$D:$O,3,0))</f>
        <v/>
      </c>
      <c r="D172" s="57" t="str">
        <f>IF($A172="","",VLOOKUP($A172,'Annex 2 Designated EHV charges'!$D:$O,4,0))</f>
        <v/>
      </c>
      <c r="E172" s="58" t="str">
        <f>IFERROR(IF(VLOOKUP($A172,'Annex 2 Designated EHV charges'!$D:$P,10,FALSE)=0,"",VLOOKUP($A172,'Annex 2 Designated EHV charges'!$D:$P,10,FALSE)),"")</f>
        <v/>
      </c>
      <c r="F172" s="59" t="str">
        <f>IFERROR(IF(VLOOKUP($A172,'Annex 2 Designated EHV charges'!$D:$P,11,FALSE)=0,"",VLOOKUP($A172,'Annex 2 Designated EHV charges'!$D:$P,11,FALSE)),"")</f>
        <v/>
      </c>
      <c r="G172" s="59" t="str">
        <f>IFERROR(IF(VLOOKUP($A172,'Annex 2 Designated EHV charges'!$D:$P,12,FALSE)=0,"",VLOOKUP($A172,'Annex 2 Designated EHV charges'!$D:$P,12,FALSE)),"")</f>
        <v/>
      </c>
      <c r="H172" s="49" t="str">
        <f>IFERROR(IF(VLOOKUP($A172,'Annex 2 Designated EHV charges'!$D:$P,13,FALSE)=0,"",VLOOKUP($A172,'Annex 2 Designated EHV charges'!$D:$P,13,FALSE)),"")</f>
        <v/>
      </c>
    </row>
    <row r="173" spans="1:8" x14ac:dyDescent="0.2">
      <c r="A173" s="49" t="str">
        <f t="array" ref="A173">IFERROR(INDEX('Annex 2 Designated EHV charges'!$D$11:$D$58, MATCH(0, IF(ISBLANK('Annex 2 Designated EHV charges'!$D$11:$D$58),1, COUNTIF(A$4:$A172, 'Annex 2 Designated EHV charges'!$D$11:$D$58)), 0)),"")</f>
        <v/>
      </c>
      <c r="B173" s="49" t="str">
        <f>IF($A173="","",VLOOKUP($A173,'Annex 2 Designated EHV charges'!$D:$O,2,0))</f>
        <v/>
      </c>
      <c r="C173" s="57" t="str">
        <f>IF($A173="","",VLOOKUP($A173,'Annex 2 Designated EHV charges'!$D:$O,3,0))</f>
        <v/>
      </c>
      <c r="D173" s="57" t="str">
        <f>IF($A173="","",VLOOKUP($A173,'Annex 2 Designated EHV charges'!$D:$O,4,0))</f>
        <v/>
      </c>
      <c r="E173" s="58" t="str">
        <f>IFERROR(IF(VLOOKUP($A173,'Annex 2 Designated EHV charges'!$D:$P,10,FALSE)=0,"",VLOOKUP($A173,'Annex 2 Designated EHV charges'!$D:$P,10,FALSE)),"")</f>
        <v/>
      </c>
      <c r="F173" s="59" t="str">
        <f>IFERROR(IF(VLOOKUP($A173,'Annex 2 Designated EHV charges'!$D:$P,11,FALSE)=0,"",VLOOKUP($A173,'Annex 2 Designated EHV charges'!$D:$P,11,FALSE)),"")</f>
        <v/>
      </c>
      <c r="G173" s="59" t="str">
        <f>IFERROR(IF(VLOOKUP($A173,'Annex 2 Designated EHV charges'!$D:$P,12,FALSE)=0,"",VLOOKUP($A173,'Annex 2 Designated EHV charges'!$D:$P,12,FALSE)),"")</f>
        <v/>
      </c>
      <c r="H173" s="49" t="str">
        <f>IFERROR(IF(VLOOKUP($A173,'Annex 2 Designated EHV charges'!$D:$P,13,FALSE)=0,"",VLOOKUP($A173,'Annex 2 Designated EHV charges'!$D:$P,13,FALSE)),"")</f>
        <v/>
      </c>
    </row>
    <row r="174" spans="1:8" x14ac:dyDescent="0.2">
      <c r="A174" s="49" t="str">
        <f t="array" ref="A174">IFERROR(INDEX('Annex 2 Designated EHV charges'!$D$11:$D$58, MATCH(0, IF(ISBLANK('Annex 2 Designated EHV charges'!$D$11:$D$58),1, COUNTIF(A$4:$A173, 'Annex 2 Designated EHV charges'!$D$11:$D$58)), 0)),"")</f>
        <v/>
      </c>
      <c r="B174" s="49" t="str">
        <f>IF($A174="","",VLOOKUP($A174,'Annex 2 Designated EHV charges'!$D:$O,2,0))</f>
        <v/>
      </c>
      <c r="C174" s="57" t="str">
        <f>IF($A174="","",VLOOKUP($A174,'Annex 2 Designated EHV charges'!$D:$O,3,0))</f>
        <v/>
      </c>
      <c r="D174" s="57" t="str">
        <f>IF($A174="","",VLOOKUP($A174,'Annex 2 Designated EHV charges'!$D:$O,4,0))</f>
        <v/>
      </c>
      <c r="E174" s="58" t="str">
        <f>IFERROR(IF(VLOOKUP($A174,'Annex 2 Designated EHV charges'!$D:$P,10,FALSE)=0,"",VLOOKUP($A174,'Annex 2 Designated EHV charges'!$D:$P,10,FALSE)),"")</f>
        <v/>
      </c>
      <c r="F174" s="59" t="str">
        <f>IFERROR(IF(VLOOKUP($A174,'Annex 2 Designated EHV charges'!$D:$P,11,FALSE)=0,"",VLOOKUP($A174,'Annex 2 Designated EHV charges'!$D:$P,11,FALSE)),"")</f>
        <v/>
      </c>
      <c r="G174" s="59" t="str">
        <f>IFERROR(IF(VLOOKUP($A174,'Annex 2 Designated EHV charges'!$D:$P,12,FALSE)=0,"",VLOOKUP($A174,'Annex 2 Designated EHV charges'!$D:$P,12,FALSE)),"")</f>
        <v/>
      </c>
      <c r="H174" s="49" t="str">
        <f>IFERROR(IF(VLOOKUP($A174,'Annex 2 Designated EHV charges'!$D:$P,13,FALSE)=0,"",VLOOKUP($A174,'Annex 2 Designated EHV charges'!$D:$P,13,FALSE)),"")</f>
        <v/>
      </c>
    </row>
    <row r="175" spans="1:8" x14ac:dyDescent="0.2">
      <c r="A175" s="49" t="str">
        <f t="array" ref="A175">IFERROR(INDEX('Annex 2 Designated EHV charges'!$D$11:$D$58, MATCH(0, IF(ISBLANK('Annex 2 Designated EHV charges'!$D$11:$D$58),1, COUNTIF(A$4:$A174, 'Annex 2 Designated EHV charges'!$D$11:$D$58)), 0)),"")</f>
        <v/>
      </c>
      <c r="B175" s="49" t="str">
        <f>IF($A175="","",VLOOKUP($A175,'Annex 2 Designated EHV charges'!$D:$O,2,0))</f>
        <v/>
      </c>
      <c r="C175" s="57" t="str">
        <f>IF($A175="","",VLOOKUP($A175,'Annex 2 Designated EHV charges'!$D:$O,3,0))</f>
        <v/>
      </c>
      <c r="D175" s="57" t="str">
        <f>IF($A175="","",VLOOKUP($A175,'Annex 2 Designated EHV charges'!$D:$O,4,0))</f>
        <v/>
      </c>
      <c r="E175" s="58" t="str">
        <f>IFERROR(IF(VLOOKUP($A175,'Annex 2 Designated EHV charges'!$D:$P,10,FALSE)=0,"",VLOOKUP($A175,'Annex 2 Designated EHV charges'!$D:$P,10,FALSE)),"")</f>
        <v/>
      </c>
      <c r="F175" s="59" t="str">
        <f>IFERROR(IF(VLOOKUP($A175,'Annex 2 Designated EHV charges'!$D:$P,11,FALSE)=0,"",VLOOKUP($A175,'Annex 2 Designated EHV charges'!$D:$P,11,FALSE)),"")</f>
        <v/>
      </c>
      <c r="G175" s="59" t="str">
        <f>IFERROR(IF(VLOOKUP($A175,'Annex 2 Designated EHV charges'!$D:$P,12,FALSE)=0,"",VLOOKUP($A175,'Annex 2 Designated EHV charges'!$D:$P,12,FALSE)),"")</f>
        <v/>
      </c>
      <c r="H175" s="49" t="str">
        <f>IFERROR(IF(VLOOKUP($A175,'Annex 2 Designated EHV charges'!$D:$P,13,FALSE)=0,"",VLOOKUP($A175,'Annex 2 Designated EHV charges'!$D:$P,13,FALSE)),"")</f>
        <v/>
      </c>
    </row>
    <row r="176" spans="1:8" x14ac:dyDescent="0.2">
      <c r="A176" s="49" t="str">
        <f t="array" ref="A176">IFERROR(INDEX('Annex 2 Designated EHV charges'!$D$11:$D$58, MATCH(0, IF(ISBLANK('Annex 2 Designated EHV charges'!$D$11:$D$58),1, COUNTIF(A$4:$A175, 'Annex 2 Designated EHV charges'!$D$11:$D$58)), 0)),"")</f>
        <v/>
      </c>
      <c r="B176" s="49" t="str">
        <f>IF($A176="","",VLOOKUP($A176,'Annex 2 Designated EHV charges'!$D:$O,2,0))</f>
        <v/>
      </c>
      <c r="C176" s="57" t="str">
        <f>IF($A176="","",VLOOKUP($A176,'Annex 2 Designated EHV charges'!$D:$O,3,0))</f>
        <v/>
      </c>
      <c r="D176" s="57" t="str">
        <f>IF($A176="","",VLOOKUP($A176,'Annex 2 Designated EHV charges'!$D:$O,4,0))</f>
        <v/>
      </c>
      <c r="E176" s="58" t="str">
        <f>IFERROR(IF(VLOOKUP($A176,'Annex 2 Designated EHV charges'!$D:$P,10,FALSE)=0,"",VLOOKUP($A176,'Annex 2 Designated EHV charges'!$D:$P,10,FALSE)),"")</f>
        <v/>
      </c>
      <c r="F176" s="59" t="str">
        <f>IFERROR(IF(VLOOKUP($A176,'Annex 2 Designated EHV charges'!$D:$P,11,FALSE)=0,"",VLOOKUP($A176,'Annex 2 Designated EHV charges'!$D:$P,11,FALSE)),"")</f>
        <v/>
      </c>
      <c r="G176" s="59" t="str">
        <f>IFERROR(IF(VLOOKUP($A176,'Annex 2 Designated EHV charges'!$D:$P,12,FALSE)=0,"",VLOOKUP($A176,'Annex 2 Designated EHV charges'!$D:$P,12,FALSE)),"")</f>
        <v/>
      </c>
      <c r="H176" s="49" t="str">
        <f>IFERROR(IF(VLOOKUP($A176,'Annex 2 Designated EHV charges'!$D:$P,13,FALSE)=0,"",VLOOKUP($A176,'Annex 2 Designated EHV charges'!$D:$P,13,FALSE)),"")</f>
        <v/>
      </c>
    </row>
    <row r="177" spans="1:8" x14ac:dyDescent="0.2">
      <c r="A177" s="49" t="str">
        <f t="array" ref="A177">IFERROR(INDEX('Annex 2 Designated EHV charges'!$D$11:$D$58, MATCH(0, IF(ISBLANK('Annex 2 Designated EHV charges'!$D$11:$D$58),1, COUNTIF(A$4:$A176, 'Annex 2 Designated EHV charges'!$D$11:$D$58)), 0)),"")</f>
        <v/>
      </c>
      <c r="B177" s="49" t="str">
        <f>IF($A177="","",VLOOKUP($A177,'Annex 2 Designated EHV charges'!$D:$O,2,0))</f>
        <v/>
      </c>
      <c r="C177" s="57" t="str">
        <f>IF($A177="","",VLOOKUP($A177,'Annex 2 Designated EHV charges'!$D:$O,3,0))</f>
        <v/>
      </c>
      <c r="D177" s="57" t="str">
        <f>IF($A177="","",VLOOKUP($A177,'Annex 2 Designated EHV charges'!$D:$O,4,0))</f>
        <v/>
      </c>
      <c r="E177" s="58" t="str">
        <f>IFERROR(IF(VLOOKUP($A177,'Annex 2 Designated EHV charges'!$D:$P,10,FALSE)=0,"",VLOOKUP($A177,'Annex 2 Designated EHV charges'!$D:$P,10,FALSE)),"")</f>
        <v/>
      </c>
      <c r="F177" s="59" t="str">
        <f>IFERROR(IF(VLOOKUP($A177,'Annex 2 Designated EHV charges'!$D:$P,11,FALSE)=0,"",VLOOKUP($A177,'Annex 2 Designated EHV charges'!$D:$P,11,FALSE)),"")</f>
        <v/>
      </c>
      <c r="G177" s="59" t="str">
        <f>IFERROR(IF(VLOOKUP($A177,'Annex 2 Designated EHV charges'!$D:$P,12,FALSE)=0,"",VLOOKUP($A177,'Annex 2 Designated EHV charges'!$D:$P,12,FALSE)),"")</f>
        <v/>
      </c>
      <c r="H177" s="49" t="str">
        <f>IFERROR(IF(VLOOKUP($A177,'Annex 2 Designated EHV charges'!$D:$P,13,FALSE)=0,"",VLOOKUP($A177,'Annex 2 Designated EHV charges'!$D:$P,13,FALSE)),"")</f>
        <v/>
      </c>
    </row>
    <row r="178" spans="1:8" x14ac:dyDescent="0.2">
      <c r="A178" s="49" t="str">
        <f t="array" ref="A178">IFERROR(INDEX('Annex 2 Designated EHV charges'!$D$11:$D$58, MATCH(0, IF(ISBLANK('Annex 2 Designated EHV charges'!$D$11:$D$58),1, COUNTIF(A$4:$A177, 'Annex 2 Designated EHV charges'!$D$11:$D$58)), 0)),"")</f>
        <v/>
      </c>
      <c r="B178" s="49" t="str">
        <f>IF($A178="","",VLOOKUP($A178,'Annex 2 Designated EHV charges'!$D:$O,2,0))</f>
        <v/>
      </c>
      <c r="C178" s="57" t="str">
        <f>IF($A178="","",VLOOKUP($A178,'Annex 2 Designated EHV charges'!$D:$O,3,0))</f>
        <v/>
      </c>
      <c r="D178" s="57" t="str">
        <f>IF($A178="","",VLOOKUP($A178,'Annex 2 Designated EHV charges'!$D:$O,4,0))</f>
        <v/>
      </c>
      <c r="E178" s="58" t="str">
        <f>IFERROR(IF(VLOOKUP($A178,'Annex 2 Designated EHV charges'!$D:$P,10,FALSE)=0,"",VLOOKUP($A178,'Annex 2 Designated EHV charges'!$D:$P,10,FALSE)),"")</f>
        <v/>
      </c>
      <c r="F178" s="59" t="str">
        <f>IFERROR(IF(VLOOKUP($A178,'Annex 2 Designated EHV charges'!$D:$P,11,FALSE)=0,"",VLOOKUP($A178,'Annex 2 Designated EHV charges'!$D:$P,11,FALSE)),"")</f>
        <v/>
      </c>
      <c r="G178" s="59" t="str">
        <f>IFERROR(IF(VLOOKUP($A178,'Annex 2 Designated EHV charges'!$D:$P,12,FALSE)=0,"",VLOOKUP($A178,'Annex 2 Designated EHV charges'!$D:$P,12,FALSE)),"")</f>
        <v/>
      </c>
      <c r="H178" s="49" t="str">
        <f>IFERROR(IF(VLOOKUP($A178,'Annex 2 Designated EHV charges'!$D:$P,13,FALSE)=0,"",VLOOKUP($A178,'Annex 2 Designated EHV charges'!$D:$P,13,FALSE)),"")</f>
        <v/>
      </c>
    </row>
    <row r="179" spans="1:8" x14ac:dyDescent="0.2">
      <c r="A179" s="49" t="str">
        <f t="array" ref="A179">IFERROR(INDEX('Annex 2 Designated EHV charges'!$D$11:$D$58, MATCH(0, IF(ISBLANK('Annex 2 Designated EHV charges'!$D$11:$D$58),1, COUNTIF(A$4:$A178, 'Annex 2 Designated EHV charges'!$D$11:$D$58)), 0)),"")</f>
        <v/>
      </c>
      <c r="B179" s="49" t="str">
        <f>IF($A179="","",VLOOKUP($A179,'Annex 2 Designated EHV charges'!$D:$O,2,0))</f>
        <v/>
      </c>
      <c r="C179" s="57" t="str">
        <f>IF($A179="","",VLOOKUP($A179,'Annex 2 Designated EHV charges'!$D:$O,3,0))</f>
        <v/>
      </c>
      <c r="D179" s="57" t="str">
        <f>IF($A179="","",VLOOKUP($A179,'Annex 2 Designated EHV charges'!$D:$O,4,0))</f>
        <v/>
      </c>
      <c r="E179" s="58" t="str">
        <f>IFERROR(IF(VLOOKUP($A179,'Annex 2 Designated EHV charges'!$D:$P,10,FALSE)=0,"",VLOOKUP($A179,'Annex 2 Designated EHV charges'!$D:$P,10,FALSE)),"")</f>
        <v/>
      </c>
      <c r="F179" s="59" t="str">
        <f>IFERROR(IF(VLOOKUP($A179,'Annex 2 Designated EHV charges'!$D:$P,11,FALSE)=0,"",VLOOKUP($A179,'Annex 2 Designated EHV charges'!$D:$P,11,FALSE)),"")</f>
        <v/>
      </c>
      <c r="G179" s="59" t="str">
        <f>IFERROR(IF(VLOOKUP($A179,'Annex 2 Designated EHV charges'!$D:$P,12,FALSE)=0,"",VLOOKUP($A179,'Annex 2 Designated EHV charges'!$D:$P,12,FALSE)),"")</f>
        <v/>
      </c>
      <c r="H179" s="49" t="str">
        <f>IFERROR(IF(VLOOKUP($A179,'Annex 2 Designated EHV charges'!$D:$P,13,FALSE)=0,"",VLOOKUP($A179,'Annex 2 Designated EHV charges'!$D:$P,13,FALSE)),"")</f>
        <v/>
      </c>
    </row>
    <row r="180" spans="1:8" x14ac:dyDescent="0.2">
      <c r="A180" s="49" t="str">
        <f t="array" ref="A180">IFERROR(INDEX('Annex 2 Designated EHV charges'!$D$11:$D$58, MATCH(0, IF(ISBLANK('Annex 2 Designated EHV charges'!$D$11:$D$58),1, COUNTIF(A$4:$A179, 'Annex 2 Designated EHV charges'!$D$11:$D$58)), 0)),"")</f>
        <v/>
      </c>
      <c r="B180" s="49" t="str">
        <f>IF($A180="","",VLOOKUP($A180,'Annex 2 Designated EHV charges'!$D:$O,2,0))</f>
        <v/>
      </c>
      <c r="C180" s="57" t="str">
        <f>IF($A180="","",VLOOKUP($A180,'Annex 2 Designated EHV charges'!$D:$O,3,0))</f>
        <v/>
      </c>
      <c r="D180" s="57" t="str">
        <f>IF($A180="","",VLOOKUP($A180,'Annex 2 Designated EHV charges'!$D:$O,4,0))</f>
        <v/>
      </c>
      <c r="E180" s="58" t="str">
        <f>IFERROR(IF(VLOOKUP($A180,'Annex 2 Designated EHV charges'!$D:$P,10,FALSE)=0,"",VLOOKUP($A180,'Annex 2 Designated EHV charges'!$D:$P,10,FALSE)),"")</f>
        <v/>
      </c>
      <c r="F180" s="59" t="str">
        <f>IFERROR(IF(VLOOKUP($A180,'Annex 2 Designated EHV charges'!$D:$P,11,FALSE)=0,"",VLOOKUP($A180,'Annex 2 Designated EHV charges'!$D:$P,11,FALSE)),"")</f>
        <v/>
      </c>
      <c r="G180" s="59" t="str">
        <f>IFERROR(IF(VLOOKUP($A180,'Annex 2 Designated EHV charges'!$D:$P,12,FALSE)=0,"",VLOOKUP($A180,'Annex 2 Designated EHV charges'!$D:$P,12,FALSE)),"")</f>
        <v/>
      </c>
      <c r="H180" s="49" t="str">
        <f>IFERROR(IF(VLOOKUP($A180,'Annex 2 Designated EHV charges'!$D:$P,13,FALSE)=0,"",VLOOKUP($A180,'Annex 2 Designated EHV charges'!$D:$P,13,FALSE)),"")</f>
        <v/>
      </c>
    </row>
    <row r="181" spans="1:8" x14ac:dyDescent="0.2">
      <c r="A181" s="49" t="str">
        <f t="array" ref="A181">IFERROR(INDEX('Annex 2 Designated EHV charges'!$D$11:$D$58, MATCH(0, IF(ISBLANK('Annex 2 Designated EHV charges'!$D$11:$D$58),1, COUNTIF(A$4:$A180, 'Annex 2 Designated EHV charges'!$D$11:$D$58)), 0)),"")</f>
        <v/>
      </c>
      <c r="B181" s="49" t="str">
        <f>IF($A181="","",VLOOKUP($A181,'Annex 2 Designated EHV charges'!$D:$O,2,0))</f>
        <v/>
      </c>
      <c r="C181" s="57" t="str">
        <f>IF($A181="","",VLOOKUP($A181,'Annex 2 Designated EHV charges'!$D:$O,3,0))</f>
        <v/>
      </c>
      <c r="D181" s="57" t="str">
        <f>IF($A181="","",VLOOKUP($A181,'Annex 2 Designated EHV charges'!$D:$O,4,0))</f>
        <v/>
      </c>
      <c r="E181" s="58" t="str">
        <f>IFERROR(IF(VLOOKUP($A181,'Annex 2 Designated EHV charges'!$D:$P,10,FALSE)=0,"",VLOOKUP($A181,'Annex 2 Designated EHV charges'!$D:$P,10,FALSE)),"")</f>
        <v/>
      </c>
      <c r="F181" s="59" t="str">
        <f>IFERROR(IF(VLOOKUP($A181,'Annex 2 Designated EHV charges'!$D:$P,11,FALSE)=0,"",VLOOKUP($A181,'Annex 2 Designated EHV charges'!$D:$P,11,FALSE)),"")</f>
        <v/>
      </c>
      <c r="G181" s="59" t="str">
        <f>IFERROR(IF(VLOOKUP($A181,'Annex 2 Designated EHV charges'!$D:$P,12,FALSE)=0,"",VLOOKUP($A181,'Annex 2 Designated EHV charges'!$D:$P,12,FALSE)),"")</f>
        <v/>
      </c>
      <c r="H181" s="49" t="str">
        <f>IFERROR(IF(VLOOKUP($A181,'Annex 2 Designated EHV charges'!$D:$P,13,FALSE)=0,"",VLOOKUP($A181,'Annex 2 Designated EHV charges'!$D:$P,13,FALSE)),"")</f>
        <v/>
      </c>
    </row>
    <row r="182" spans="1:8" x14ac:dyDescent="0.2">
      <c r="A182" s="49" t="str">
        <f t="array" ref="A182">IFERROR(INDEX('Annex 2 Designated EHV charges'!$D$11:$D$58, MATCH(0, IF(ISBLANK('Annex 2 Designated EHV charges'!$D$11:$D$58),1, COUNTIF(A$4:$A181, 'Annex 2 Designated EHV charges'!$D$11:$D$58)), 0)),"")</f>
        <v/>
      </c>
      <c r="B182" s="49" t="str">
        <f>IF($A182="","",VLOOKUP($A182,'Annex 2 Designated EHV charges'!$D:$O,2,0))</f>
        <v/>
      </c>
      <c r="C182" s="57" t="str">
        <f>IF($A182="","",VLOOKUP($A182,'Annex 2 Designated EHV charges'!$D:$O,3,0))</f>
        <v/>
      </c>
      <c r="D182" s="57" t="str">
        <f>IF($A182="","",VLOOKUP($A182,'Annex 2 Designated EHV charges'!$D:$O,4,0))</f>
        <v/>
      </c>
      <c r="E182" s="58" t="str">
        <f>IFERROR(IF(VLOOKUP($A182,'Annex 2 Designated EHV charges'!$D:$P,10,FALSE)=0,"",VLOOKUP($A182,'Annex 2 Designated EHV charges'!$D:$P,10,FALSE)),"")</f>
        <v/>
      </c>
      <c r="F182" s="59" t="str">
        <f>IFERROR(IF(VLOOKUP($A182,'Annex 2 Designated EHV charges'!$D:$P,11,FALSE)=0,"",VLOOKUP($A182,'Annex 2 Designated EHV charges'!$D:$P,11,FALSE)),"")</f>
        <v/>
      </c>
      <c r="G182" s="59" t="str">
        <f>IFERROR(IF(VLOOKUP($A182,'Annex 2 Designated EHV charges'!$D:$P,12,FALSE)=0,"",VLOOKUP($A182,'Annex 2 Designated EHV charges'!$D:$P,12,FALSE)),"")</f>
        <v/>
      </c>
      <c r="H182" s="49" t="str">
        <f>IFERROR(IF(VLOOKUP($A182,'Annex 2 Designated EHV charges'!$D:$P,13,FALSE)=0,"",VLOOKUP($A182,'Annex 2 Designated EHV charges'!$D:$P,13,FALSE)),"")</f>
        <v/>
      </c>
    </row>
    <row r="183" spans="1:8" x14ac:dyDescent="0.2">
      <c r="A183" s="49" t="str">
        <f t="array" ref="A183">IFERROR(INDEX('Annex 2 Designated EHV charges'!$D$11:$D$58, MATCH(0, IF(ISBLANK('Annex 2 Designated EHV charges'!$D$11:$D$58),1, COUNTIF(A$4:$A182, 'Annex 2 Designated EHV charges'!$D$11:$D$58)), 0)),"")</f>
        <v/>
      </c>
      <c r="B183" s="49" t="str">
        <f>IF($A183="","",VLOOKUP($A183,'Annex 2 Designated EHV charges'!$D:$O,2,0))</f>
        <v/>
      </c>
      <c r="C183" s="57" t="str">
        <f>IF($A183="","",VLOOKUP($A183,'Annex 2 Designated EHV charges'!$D:$O,3,0))</f>
        <v/>
      </c>
      <c r="D183" s="57" t="str">
        <f>IF($A183="","",VLOOKUP($A183,'Annex 2 Designated EHV charges'!$D:$O,4,0))</f>
        <v/>
      </c>
      <c r="E183" s="58" t="str">
        <f>IFERROR(IF(VLOOKUP($A183,'Annex 2 Designated EHV charges'!$D:$P,10,FALSE)=0,"",VLOOKUP($A183,'Annex 2 Designated EHV charges'!$D:$P,10,FALSE)),"")</f>
        <v/>
      </c>
      <c r="F183" s="59" t="str">
        <f>IFERROR(IF(VLOOKUP($A183,'Annex 2 Designated EHV charges'!$D:$P,11,FALSE)=0,"",VLOOKUP($A183,'Annex 2 Designated EHV charges'!$D:$P,11,FALSE)),"")</f>
        <v/>
      </c>
      <c r="G183" s="59" t="str">
        <f>IFERROR(IF(VLOOKUP($A183,'Annex 2 Designated EHV charges'!$D:$P,12,FALSE)=0,"",VLOOKUP($A183,'Annex 2 Designated EHV charges'!$D:$P,12,FALSE)),"")</f>
        <v/>
      </c>
      <c r="H183" s="49" t="str">
        <f>IFERROR(IF(VLOOKUP($A183,'Annex 2 Designated EHV charges'!$D:$P,13,FALSE)=0,"",VLOOKUP($A183,'Annex 2 Designated EHV charges'!$D:$P,13,FALSE)),"")</f>
        <v/>
      </c>
    </row>
    <row r="184" spans="1:8" x14ac:dyDescent="0.2">
      <c r="A184" s="49" t="str">
        <f t="array" ref="A184">IFERROR(INDEX('Annex 2 Designated EHV charges'!$D$11:$D$58, MATCH(0, IF(ISBLANK('Annex 2 Designated EHV charges'!$D$11:$D$58),1, COUNTIF(A$4:$A183, 'Annex 2 Designated EHV charges'!$D$11:$D$58)), 0)),"")</f>
        <v/>
      </c>
      <c r="B184" s="49" t="str">
        <f>IF($A184="","",VLOOKUP($A184,'Annex 2 Designated EHV charges'!$D:$O,2,0))</f>
        <v/>
      </c>
      <c r="C184" s="57" t="str">
        <f>IF($A184="","",VLOOKUP($A184,'Annex 2 Designated EHV charges'!$D:$O,3,0))</f>
        <v/>
      </c>
      <c r="D184" s="57" t="str">
        <f>IF($A184="","",VLOOKUP($A184,'Annex 2 Designated EHV charges'!$D:$O,4,0))</f>
        <v/>
      </c>
      <c r="E184" s="58" t="str">
        <f>IFERROR(IF(VLOOKUP($A184,'Annex 2 Designated EHV charges'!$D:$P,10,FALSE)=0,"",VLOOKUP($A184,'Annex 2 Designated EHV charges'!$D:$P,10,FALSE)),"")</f>
        <v/>
      </c>
      <c r="F184" s="59" t="str">
        <f>IFERROR(IF(VLOOKUP($A184,'Annex 2 Designated EHV charges'!$D:$P,11,FALSE)=0,"",VLOOKUP($A184,'Annex 2 Designated EHV charges'!$D:$P,11,FALSE)),"")</f>
        <v/>
      </c>
      <c r="G184" s="59" t="str">
        <f>IFERROR(IF(VLOOKUP($A184,'Annex 2 Designated EHV charges'!$D:$P,12,FALSE)=0,"",VLOOKUP($A184,'Annex 2 Designated EHV charges'!$D:$P,12,FALSE)),"")</f>
        <v/>
      </c>
      <c r="H184" s="49" t="str">
        <f>IFERROR(IF(VLOOKUP($A184,'Annex 2 Designated EHV charges'!$D:$P,13,FALSE)=0,"",VLOOKUP($A184,'Annex 2 Designated EHV charges'!$D:$P,13,FALSE)),"")</f>
        <v/>
      </c>
    </row>
    <row r="185" spans="1:8" x14ac:dyDescent="0.2">
      <c r="A185" s="49" t="str">
        <f t="array" ref="A185">IFERROR(INDEX('Annex 2 Designated EHV charges'!$D$11:$D$58, MATCH(0, IF(ISBLANK('Annex 2 Designated EHV charges'!$D$11:$D$58),1, COUNTIF(A$4:$A184, 'Annex 2 Designated EHV charges'!$D$11:$D$58)), 0)),"")</f>
        <v/>
      </c>
      <c r="B185" s="49" t="str">
        <f>IF($A185="","",VLOOKUP($A185,'Annex 2 Designated EHV charges'!$D:$O,2,0))</f>
        <v/>
      </c>
      <c r="C185" s="57" t="str">
        <f>IF($A185="","",VLOOKUP($A185,'Annex 2 Designated EHV charges'!$D:$O,3,0))</f>
        <v/>
      </c>
      <c r="D185" s="57" t="str">
        <f>IF($A185="","",VLOOKUP($A185,'Annex 2 Designated EHV charges'!$D:$O,4,0))</f>
        <v/>
      </c>
      <c r="E185" s="58" t="str">
        <f>IFERROR(IF(VLOOKUP($A185,'Annex 2 Designated EHV charges'!$D:$P,10,FALSE)=0,"",VLOOKUP($A185,'Annex 2 Designated EHV charges'!$D:$P,10,FALSE)),"")</f>
        <v/>
      </c>
      <c r="F185" s="59" t="str">
        <f>IFERROR(IF(VLOOKUP($A185,'Annex 2 Designated EHV charges'!$D:$P,11,FALSE)=0,"",VLOOKUP($A185,'Annex 2 Designated EHV charges'!$D:$P,11,FALSE)),"")</f>
        <v/>
      </c>
      <c r="G185" s="59" t="str">
        <f>IFERROR(IF(VLOOKUP($A185,'Annex 2 Designated EHV charges'!$D:$P,12,FALSE)=0,"",VLOOKUP($A185,'Annex 2 Designated EHV charges'!$D:$P,12,FALSE)),"")</f>
        <v/>
      </c>
      <c r="H185" s="49" t="str">
        <f>IFERROR(IF(VLOOKUP($A185,'Annex 2 Designated EHV charges'!$D:$P,13,FALSE)=0,"",VLOOKUP($A185,'Annex 2 Designated EHV charges'!$D:$P,13,FALSE)),"")</f>
        <v/>
      </c>
    </row>
    <row r="186" spans="1:8" x14ac:dyDescent="0.2">
      <c r="A186" s="49" t="str">
        <f t="array" ref="A186">IFERROR(INDEX('Annex 2 Designated EHV charges'!$D$11:$D$58, MATCH(0, IF(ISBLANK('Annex 2 Designated EHV charges'!$D$11:$D$58),1, COUNTIF(A$4:$A185, 'Annex 2 Designated EHV charges'!$D$11:$D$58)), 0)),"")</f>
        <v/>
      </c>
      <c r="B186" s="49" t="str">
        <f>IF($A186="","",VLOOKUP($A186,'Annex 2 Designated EHV charges'!$D:$O,2,0))</f>
        <v/>
      </c>
      <c r="C186" s="57" t="str">
        <f>IF($A186="","",VLOOKUP($A186,'Annex 2 Designated EHV charges'!$D:$O,3,0))</f>
        <v/>
      </c>
      <c r="D186" s="57" t="str">
        <f>IF($A186="","",VLOOKUP($A186,'Annex 2 Designated EHV charges'!$D:$O,4,0))</f>
        <v/>
      </c>
      <c r="E186" s="58" t="str">
        <f>IFERROR(IF(VLOOKUP($A186,'Annex 2 Designated EHV charges'!$D:$P,10,FALSE)=0,"",VLOOKUP($A186,'Annex 2 Designated EHV charges'!$D:$P,10,FALSE)),"")</f>
        <v/>
      </c>
      <c r="F186" s="59" t="str">
        <f>IFERROR(IF(VLOOKUP($A186,'Annex 2 Designated EHV charges'!$D:$P,11,FALSE)=0,"",VLOOKUP($A186,'Annex 2 Designated EHV charges'!$D:$P,11,FALSE)),"")</f>
        <v/>
      </c>
      <c r="G186" s="59" t="str">
        <f>IFERROR(IF(VLOOKUP($A186,'Annex 2 Designated EHV charges'!$D:$P,12,FALSE)=0,"",VLOOKUP($A186,'Annex 2 Designated EHV charges'!$D:$P,12,FALSE)),"")</f>
        <v/>
      </c>
      <c r="H186" s="49" t="str">
        <f>IFERROR(IF(VLOOKUP($A186,'Annex 2 Designated EHV charges'!$D:$P,13,FALSE)=0,"",VLOOKUP($A186,'Annex 2 Designated EHV charges'!$D:$P,13,FALSE)),"")</f>
        <v/>
      </c>
    </row>
    <row r="187" spans="1:8" x14ac:dyDescent="0.2">
      <c r="A187" s="49" t="str">
        <f t="array" ref="A187">IFERROR(INDEX('Annex 2 Designated EHV charges'!$D$11:$D$58, MATCH(0, IF(ISBLANK('Annex 2 Designated EHV charges'!$D$11:$D$58),1, COUNTIF(A$4:$A186, 'Annex 2 Designated EHV charges'!$D$11:$D$58)), 0)),"")</f>
        <v/>
      </c>
      <c r="B187" s="49" t="str">
        <f>IF($A187="","",VLOOKUP($A187,'Annex 2 Designated EHV charges'!$D:$O,2,0))</f>
        <v/>
      </c>
      <c r="C187" s="57" t="str">
        <f>IF($A187="","",VLOOKUP($A187,'Annex 2 Designated EHV charges'!$D:$O,3,0))</f>
        <v/>
      </c>
      <c r="D187" s="57" t="str">
        <f>IF($A187="","",VLOOKUP($A187,'Annex 2 Designated EHV charges'!$D:$O,4,0))</f>
        <v/>
      </c>
      <c r="E187" s="58" t="str">
        <f>IFERROR(IF(VLOOKUP($A187,'Annex 2 Designated EHV charges'!$D:$P,10,FALSE)=0,"",VLOOKUP($A187,'Annex 2 Designated EHV charges'!$D:$P,10,FALSE)),"")</f>
        <v/>
      </c>
      <c r="F187" s="59" t="str">
        <f>IFERROR(IF(VLOOKUP($A187,'Annex 2 Designated EHV charges'!$D:$P,11,FALSE)=0,"",VLOOKUP($A187,'Annex 2 Designated EHV charges'!$D:$P,11,FALSE)),"")</f>
        <v/>
      </c>
      <c r="G187" s="59" t="str">
        <f>IFERROR(IF(VLOOKUP($A187,'Annex 2 Designated EHV charges'!$D:$P,12,FALSE)=0,"",VLOOKUP($A187,'Annex 2 Designated EHV charges'!$D:$P,12,FALSE)),"")</f>
        <v/>
      </c>
      <c r="H187" s="49" t="str">
        <f>IFERROR(IF(VLOOKUP($A187,'Annex 2 Designated EHV charges'!$D:$P,13,FALSE)=0,"",VLOOKUP($A187,'Annex 2 Designated EHV charges'!$D:$P,13,FALSE)),"")</f>
        <v/>
      </c>
    </row>
    <row r="188" spans="1:8" x14ac:dyDescent="0.2">
      <c r="A188" s="49" t="str">
        <f t="array" ref="A188">IFERROR(INDEX('Annex 2 Designated EHV charges'!$D$11:$D$58, MATCH(0, IF(ISBLANK('Annex 2 Designated EHV charges'!$D$11:$D$58),1, COUNTIF(A$4:$A187, 'Annex 2 Designated EHV charges'!$D$11:$D$58)), 0)),"")</f>
        <v/>
      </c>
      <c r="B188" s="49" t="str">
        <f>IF($A188="","",VLOOKUP($A188,'Annex 2 Designated EHV charges'!$D:$O,2,0))</f>
        <v/>
      </c>
      <c r="C188" s="57" t="str">
        <f>IF($A188="","",VLOOKUP($A188,'Annex 2 Designated EHV charges'!$D:$O,3,0))</f>
        <v/>
      </c>
      <c r="D188" s="57" t="str">
        <f>IF($A188="","",VLOOKUP($A188,'Annex 2 Designated EHV charges'!$D:$O,4,0))</f>
        <v/>
      </c>
      <c r="E188" s="58" t="str">
        <f>IFERROR(IF(VLOOKUP($A188,'Annex 2 Designated EHV charges'!$D:$P,10,FALSE)=0,"",VLOOKUP($A188,'Annex 2 Designated EHV charges'!$D:$P,10,FALSE)),"")</f>
        <v/>
      </c>
      <c r="F188" s="59" t="str">
        <f>IFERROR(IF(VLOOKUP($A188,'Annex 2 Designated EHV charges'!$D:$P,11,FALSE)=0,"",VLOOKUP($A188,'Annex 2 Designated EHV charges'!$D:$P,11,FALSE)),"")</f>
        <v/>
      </c>
      <c r="G188" s="59" t="str">
        <f>IFERROR(IF(VLOOKUP($A188,'Annex 2 Designated EHV charges'!$D:$P,12,FALSE)=0,"",VLOOKUP($A188,'Annex 2 Designated EHV charges'!$D:$P,12,FALSE)),"")</f>
        <v/>
      </c>
      <c r="H188" s="49" t="str">
        <f>IFERROR(IF(VLOOKUP($A188,'Annex 2 Designated EHV charges'!$D:$P,13,FALSE)=0,"",VLOOKUP($A188,'Annex 2 Designated EHV charges'!$D:$P,13,FALSE)),"")</f>
        <v/>
      </c>
    </row>
    <row r="189" spans="1:8" x14ac:dyDescent="0.2">
      <c r="A189" s="49" t="str">
        <f t="array" ref="A189">IFERROR(INDEX('Annex 2 Designated EHV charges'!$D$11:$D$58, MATCH(0, IF(ISBLANK('Annex 2 Designated EHV charges'!$D$11:$D$58),1, COUNTIF(A$4:$A188, 'Annex 2 Designated EHV charges'!$D$11:$D$58)), 0)),"")</f>
        <v/>
      </c>
      <c r="B189" s="49" t="str">
        <f>IF($A189="","",VLOOKUP($A189,'Annex 2 Designated EHV charges'!$D:$O,2,0))</f>
        <v/>
      </c>
      <c r="C189" s="57" t="str">
        <f>IF($A189="","",VLOOKUP($A189,'Annex 2 Designated EHV charges'!$D:$O,3,0))</f>
        <v/>
      </c>
      <c r="D189" s="57" t="str">
        <f>IF($A189="","",VLOOKUP($A189,'Annex 2 Designated EHV charges'!$D:$O,4,0))</f>
        <v/>
      </c>
      <c r="E189" s="58" t="str">
        <f>IFERROR(IF(VLOOKUP($A189,'Annex 2 Designated EHV charges'!$D:$P,10,FALSE)=0,"",VLOOKUP($A189,'Annex 2 Designated EHV charges'!$D:$P,10,FALSE)),"")</f>
        <v/>
      </c>
      <c r="F189" s="59" t="str">
        <f>IFERROR(IF(VLOOKUP($A189,'Annex 2 Designated EHV charges'!$D:$P,11,FALSE)=0,"",VLOOKUP($A189,'Annex 2 Designated EHV charges'!$D:$P,11,FALSE)),"")</f>
        <v/>
      </c>
      <c r="G189" s="59" t="str">
        <f>IFERROR(IF(VLOOKUP($A189,'Annex 2 Designated EHV charges'!$D:$P,12,FALSE)=0,"",VLOOKUP($A189,'Annex 2 Designated EHV charges'!$D:$P,12,FALSE)),"")</f>
        <v/>
      </c>
      <c r="H189" s="49" t="str">
        <f>IFERROR(IF(VLOOKUP($A189,'Annex 2 Designated EHV charges'!$D:$P,13,FALSE)=0,"",VLOOKUP($A189,'Annex 2 Designated EHV charges'!$D:$P,13,FALSE)),"")</f>
        <v/>
      </c>
    </row>
    <row r="190" spans="1:8" x14ac:dyDescent="0.2">
      <c r="A190" s="49" t="str">
        <f t="array" ref="A190">IFERROR(INDEX('Annex 2 Designated EHV charges'!$D$11:$D$58, MATCH(0, IF(ISBLANK('Annex 2 Designated EHV charges'!$D$11:$D$58),1, COUNTIF(A$4:$A189, 'Annex 2 Designated EHV charges'!$D$11:$D$58)), 0)),"")</f>
        <v/>
      </c>
      <c r="B190" s="49" t="str">
        <f>IF($A190="","",VLOOKUP($A190,'Annex 2 Designated EHV charges'!$D:$O,2,0))</f>
        <v/>
      </c>
      <c r="C190" s="57" t="str">
        <f>IF($A190="","",VLOOKUP($A190,'Annex 2 Designated EHV charges'!$D:$O,3,0))</f>
        <v/>
      </c>
      <c r="D190" s="57" t="str">
        <f>IF($A190="","",VLOOKUP($A190,'Annex 2 Designated EHV charges'!$D:$O,4,0))</f>
        <v/>
      </c>
      <c r="E190" s="58" t="str">
        <f>IFERROR(IF(VLOOKUP($A190,'Annex 2 Designated EHV charges'!$D:$P,10,FALSE)=0,"",VLOOKUP($A190,'Annex 2 Designated EHV charges'!$D:$P,10,FALSE)),"")</f>
        <v/>
      </c>
      <c r="F190" s="59" t="str">
        <f>IFERROR(IF(VLOOKUP($A190,'Annex 2 Designated EHV charges'!$D:$P,11,FALSE)=0,"",VLOOKUP($A190,'Annex 2 Designated EHV charges'!$D:$P,11,FALSE)),"")</f>
        <v/>
      </c>
      <c r="G190" s="59" t="str">
        <f>IFERROR(IF(VLOOKUP($A190,'Annex 2 Designated EHV charges'!$D:$P,12,FALSE)=0,"",VLOOKUP($A190,'Annex 2 Designated EHV charges'!$D:$P,12,FALSE)),"")</f>
        <v/>
      </c>
      <c r="H190" s="49" t="str">
        <f>IFERROR(IF(VLOOKUP($A190,'Annex 2 Designated EHV charges'!$D:$P,13,FALSE)=0,"",VLOOKUP($A190,'Annex 2 Designated EHV charges'!$D:$P,13,FALSE)),"")</f>
        <v/>
      </c>
    </row>
    <row r="191" spans="1:8" x14ac:dyDescent="0.2">
      <c r="A191" s="49" t="str">
        <f t="array" ref="A191">IFERROR(INDEX('Annex 2 Designated EHV charges'!$D$11:$D$58, MATCH(0, IF(ISBLANK('Annex 2 Designated EHV charges'!$D$11:$D$58),1, COUNTIF(A$4:$A190, 'Annex 2 Designated EHV charges'!$D$11:$D$58)), 0)),"")</f>
        <v/>
      </c>
      <c r="B191" s="49" t="str">
        <f>IF($A191="","",VLOOKUP($A191,'Annex 2 Designated EHV charges'!$D:$O,2,0))</f>
        <v/>
      </c>
      <c r="C191" s="57" t="str">
        <f>IF($A191="","",VLOOKUP($A191,'Annex 2 Designated EHV charges'!$D:$O,3,0))</f>
        <v/>
      </c>
      <c r="D191" s="57" t="str">
        <f>IF($A191="","",VLOOKUP($A191,'Annex 2 Designated EHV charges'!$D:$O,4,0))</f>
        <v/>
      </c>
      <c r="E191" s="58" t="str">
        <f>IFERROR(IF(VLOOKUP($A191,'Annex 2 Designated EHV charges'!$D:$P,10,FALSE)=0,"",VLOOKUP($A191,'Annex 2 Designated EHV charges'!$D:$P,10,FALSE)),"")</f>
        <v/>
      </c>
      <c r="F191" s="59" t="str">
        <f>IFERROR(IF(VLOOKUP($A191,'Annex 2 Designated EHV charges'!$D:$P,11,FALSE)=0,"",VLOOKUP($A191,'Annex 2 Designated EHV charges'!$D:$P,11,FALSE)),"")</f>
        <v/>
      </c>
      <c r="G191" s="59" t="str">
        <f>IFERROR(IF(VLOOKUP($A191,'Annex 2 Designated EHV charges'!$D:$P,12,FALSE)=0,"",VLOOKUP($A191,'Annex 2 Designated EHV charges'!$D:$P,12,FALSE)),"")</f>
        <v/>
      </c>
      <c r="H191" s="49" t="str">
        <f>IFERROR(IF(VLOOKUP($A191,'Annex 2 Designated EHV charges'!$D:$P,13,FALSE)=0,"",VLOOKUP($A191,'Annex 2 Designated EHV charges'!$D:$P,13,FALSE)),"")</f>
        <v/>
      </c>
    </row>
    <row r="192" spans="1:8" x14ac:dyDescent="0.2">
      <c r="A192" s="49" t="str">
        <f t="array" ref="A192">IFERROR(INDEX('Annex 2 Designated EHV charges'!$D$11:$D$58, MATCH(0, IF(ISBLANK('Annex 2 Designated EHV charges'!$D$11:$D$58),1, COUNTIF(A$4:$A191, 'Annex 2 Designated EHV charges'!$D$11:$D$58)), 0)),"")</f>
        <v/>
      </c>
      <c r="B192" s="49" t="str">
        <f>IF($A192="","",VLOOKUP($A192,'Annex 2 Designated EHV charges'!$D:$O,2,0))</f>
        <v/>
      </c>
      <c r="C192" s="57" t="str">
        <f>IF($A192="","",VLOOKUP($A192,'Annex 2 Designated EHV charges'!$D:$O,3,0))</f>
        <v/>
      </c>
      <c r="D192" s="57" t="str">
        <f>IF($A192="","",VLOOKUP($A192,'Annex 2 Designated EHV charges'!$D:$O,4,0))</f>
        <v/>
      </c>
      <c r="E192" s="58" t="str">
        <f>IFERROR(IF(VLOOKUP($A192,'Annex 2 Designated EHV charges'!$D:$P,10,FALSE)=0,"",VLOOKUP($A192,'Annex 2 Designated EHV charges'!$D:$P,10,FALSE)),"")</f>
        <v/>
      </c>
      <c r="F192" s="59" t="str">
        <f>IFERROR(IF(VLOOKUP($A192,'Annex 2 Designated EHV charges'!$D:$P,11,FALSE)=0,"",VLOOKUP($A192,'Annex 2 Designated EHV charges'!$D:$P,11,FALSE)),"")</f>
        <v/>
      </c>
      <c r="G192" s="59" t="str">
        <f>IFERROR(IF(VLOOKUP($A192,'Annex 2 Designated EHV charges'!$D:$P,12,FALSE)=0,"",VLOOKUP($A192,'Annex 2 Designated EHV charges'!$D:$P,12,FALSE)),"")</f>
        <v/>
      </c>
      <c r="H192" s="49" t="str">
        <f>IFERROR(IF(VLOOKUP($A192,'Annex 2 Designated EHV charges'!$D:$P,13,FALSE)=0,"",VLOOKUP($A192,'Annex 2 Designated EHV charges'!$D:$P,13,FALSE)),"")</f>
        <v/>
      </c>
    </row>
    <row r="193" spans="1:8" x14ac:dyDescent="0.2">
      <c r="A193" s="49" t="str">
        <f t="array" ref="A193">IFERROR(INDEX('Annex 2 Designated EHV charges'!$D$11:$D$58, MATCH(0, IF(ISBLANK('Annex 2 Designated EHV charges'!$D$11:$D$58),1, COUNTIF(A$4:$A192, 'Annex 2 Designated EHV charges'!$D$11:$D$58)), 0)),"")</f>
        <v/>
      </c>
      <c r="B193" s="49" t="str">
        <f>IF($A193="","",VLOOKUP($A193,'Annex 2 Designated EHV charges'!$D:$O,2,0))</f>
        <v/>
      </c>
      <c r="C193" s="57" t="str">
        <f>IF($A193="","",VLOOKUP($A193,'Annex 2 Designated EHV charges'!$D:$O,3,0))</f>
        <v/>
      </c>
      <c r="D193" s="57" t="str">
        <f>IF($A193="","",VLOOKUP($A193,'Annex 2 Designated EHV charges'!$D:$O,4,0))</f>
        <v/>
      </c>
      <c r="E193" s="58" t="str">
        <f>IFERROR(IF(VLOOKUP($A193,'Annex 2 Designated EHV charges'!$D:$P,10,FALSE)=0,"",VLOOKUP($A193,'Annex 2 Designated EHV charges'!$D:$P,10,FALSE)),"")</f>
        <v/>
      </c>
      <c r="F193" s="59" t="str">
        <f>IFERROR(IF(VLOOKUP($A193,'Annex 2 Designated EHV charges'!$D:$P,11,FALSE)=0,"",VLOOKUP($A193,'Annex 2 Designated EHV charges'!$D:$P,11,FALSE)),"")</f>
        <v/>
      </c>
      <c r="G193" s="59" t="str">
        <f>IFERROR(IF(VLOOKUP($A193,'Annex 2 Designated EHV charges'!$D:$P,12,FALSE)=0,"",VLOOKUP($A193,'Annex 2 Designated EHV charges'!$D:$P,12,FALSE)),"")</f>
        <v/>
      </c>
      <c r="H193" s="49" t="str">
        <f>IFERROR(IF(VLOOKUP($A193,'Annex 2 Designated EHV charges'!$D:$P,13,FALSE)=0,"",VLOOKUP($A193,'Annex 2 Designated EHV charges'!$D:$P,13,FALSE)),"")</f>
        <v/>
      </c>
    </row>
    <row r="194" spans="1:8" x14ac:dyDescent="0.2">
      <c r="A194" s="49" t="str">
        <f t="array" ref="A194">IFERROR(INDEX('Annex 2 Designated EHV charges'!$D$11:$D$58, MATCH(0, IF(ISBLANK('Annex 2 Designated EHV charges'!$D$11:$D$58),1, COUNTIF(A$4:$A193, 'Annex 2 Designated EHV charges'!$D$11:$D$58)), 0)),"")</f>
        <v/>
      </c>
      <c r="B194" s="49" t="str">
        <f>IF($A194="","",VLOOKUP($A194,'Annex 2 Designated EHV charges'!$D:$O,2,0))</f>
        <v/>
      </c>
      <c r="C194" s="57" t="str">
        <f>IF($A194="","",VLOOKUP($A194,'Annex 2 Designated EHV charges'!$D:$O,3,0))</f>
        <v/>
      </c>
      <c r="D194" s="57" t="str">
        <f>IF($A194="","",VLOOKUP($A194,'Annex 2 Designated EHV charges'!$D:$O,4,0))</f>
        <v/>
      </c>
      <c r="E194" s="58" t="str">
        <f>IFERROR(IF(VLOOKUP($A194,'Annex 2 Designated EHV charges'!$D:$P,10,FALSE)=0,"",VLOOKUP($A194,'Annex 2 Designated EHV charges'!$D:$P,10,FALSE)),"")</f>
        <v/>
      </c>
      <c r="F194" s="59" t="str">
        <f>IFERROR(IF(VLOOKUP($A194,'Annex 2 Designated EHV charges'!$D:$P,11,FALSE)=0,"",VLOOKUP($A194,'Annex 2 Designated EHV charges'!$D:$P,11,FALSE)),"")</f>
        <v/>
      </c>
      <c r="G194" s="59" t="str">
        <f>IFERROR(IF(VLOOKUP($A194,'Annex 2 Designated EHV charges'!$D:$P,12,FALSE)=0,"",VLOOKUP($A194,'Annex 2 Designated EHV charges'!$D:$P,12,FALSE)),"")</f>
        <v/>
      </c>
      <c r="H194" s="49" t="str">
        <f>IFERROR(IF(VLOOKUP($A194,'Annex 2 Designated EHV charges'!$D:$P,13,FALSE)=0,"",VLOOKUP($A194,'Annex 2 Designated EHV charges'!$D:$P,13,FALSE)),"")</f>
        <v/>
      </c>
    </row>
    <row r="195" spans="1:8" x14ac:dyDescent="0.2">
      <c r="A195" s="49" t="str">
        <f t="array" ref="A195">IFERROR(INDEX('Annex 2 Designated EHV charges'!$D$11:$D$58, MATCH(0, IF(ISBLANK('Annex 2 Designated EHV charges'!$D$11:$D$58),1, COUNTIF(A$4:$A194, 'Annex 2 Designated EHV charges'!$D$11:$D$58)), 0)),"")</f>
        <v/>
      </c>
      <c r="B195" s="49" t="str">
        <f>IF($A195="","",VLOOKUP($A195,'Annex 2 Designated EHV charges'!$D:$O,2,0))</f>
        <v/>
      </c>
      <c r="C195" s="57" t="str">
        <f>IF($A195="","",VLOOKUP($A195,'Annex 2 Designated EHV charges'!$D:$O,3,0))</f>
        <v/>
      </c>
      <c r="D195" s="57" t="str">
        <f>IF($A195="","",VLOOKUP($A195,'Annex 2 Designated EHV charges'!$D:$O,4,0))</f>
        <v/>
      </c>
      <c r="E195" s="58" t="str">
        <f>IFERROR(IF(VLOOKUP($A195,'Annex 2 Designated EHV charges'!$D:$P,10,FALSE)=0,"",VLOOKUP($A195,'Annex 2 Designated EHV charges'!$D:$P,10,FALSE)),"")</f>
        <v/>
      </c>
      <c r="F195" s="59" t="str">
        <f>IFERROR(IF(VLOOKUP($A195,'Annex 2 Designated EHV charges'!$D:$P,11,FALSE)=0,"",VLOOKUP($A195,'Annex 2 Designated EHV charges'!$D:$P,11,FALSE)),"")</f>
        <v/>
      </c>
      <c r="G195" s="59" t="str">
        <f>IFERROR(IF(VLOOKUP($A195,'Annex 2 Designated EHV charges'!$D:$P,12,FALSE)=0,"",VLOOKUP($A195,'Annex 2 Designated EHV charges'!$D:$P,12,FALSE)),"")</f>
        <v/>
      </c>
      <c r="H195" s="49" t="str">
        <f>IFERROR(IF(VLOOKUP($A195,'Annex 2 Designated EHV charges'!$D:$P,13,FALSE)=0,"",VLOOKUP($A195,'Annex 2 Designated EHV charges'!$D:$P,13,FALSE)),"")</f>
        <v/>
      </c>
    </row>
    <row r="196" spans="1:8" x14ac:dyDescent="0.2">
      <c r="A196" s="49" t="str">
        <f t="array" ref="A196">IFERROR(INDEX('Annex 2 Designated EHV charges'!$D$11:$D$58, MATCH(0, IF(ISBLANK('Annex 2 Designated EHV charges'!$D$11:$D$58),1, COUNTIF(A$4:$A195, 'Annex 2 Designated EHV charges'!$D$11:$D$58)), 0)),"")</f>
        <v/>
      </c>
      <c r="B196" s="49" t="str">
        <f>IF($A196="","",VLOOKUP($A196,'Annex 2 Designated EHV charges'!$D:$O,2,0))</f>
        <v/>
      </c>
      <c r="C196" s="57" t="str">
        <f>IF($A196="","",VLOOKUP($A196,'Annex 2 Designated EHV charges'!$D:$O,3,0))</f>
        <v/>
      </c>
      <c r="D196" s="57" t="str">
        <f>IF($A196="","",VLOOKUP($A196,'Annex 2 Designated EHV charges'!$D:$O,4,0))</f>
        <v/>
      </c>
      <c r="E196" s="58" t="str">
        <f>IFERROR(IF(VLOOKUP($A196,'Annex 2 Designated EHV charges'!$D:$P,10,FALSE)=0,"",VLOOKUP($A196,'Annex 2 Designated EHV charges'!$D:$P,10,FALSE)),"")</f>
        <v/>
      </c>
      <c r="F196" s="59" t="str">
        <f>IFERROR(IF(VLOOKUP($A196,'Annex 2 Designated EHV charges'!$D:$P,11,FALSE)=0,"",VLOOKUP($A196,'Annex 2 Designated EHV charges'!$D:$P,11,FALSE)),"")</f>
        <v/>
      </c>
      <c r="G196" s="59" t="str">
        <f>IFERROR(IF(VLOOKUP($A196,'Annex 2 Designated EHV charges'!$D:$P,12,FALSE)=0,"",VLOOKUP($A196,'Annex 2 Designated EHV charges'!$D:$P,12,FALSE)),"")</f>
        <v/>
      </c>
      <c r="H196" s="49" t="str">
        <f>IFERROR(IF(VLOOKUP($A196,'Annex 2 Designated EHV charges'!$D:$P,13,FALSE)=0,"",VLOOKUP($A196,'Annex 2 Designated EHV charges'!$D:$P,13,FALSE)),"")</f>
        <v/>
      </c>
    </row>
    <row r="197" spans="1:8" x14ac:dyDescent="0.2">
      <c r="A197" s="49" t="str">
        <f t="array" ref="A197">IFERROR(INDEX('Annex 2 Designated EHV charges'!$D$11:$D$58, MATCH(0, IF(ISBLANK('Annex 2 Designated EHV charges'!$D$11:$D$58),1, COUNTIF(A$4:$A196, 'Annex 2 Designated EHV charges'!$D$11:$D$58)), 0)),"")</f>
        <v/>
      </c>
      <c r="B197" s="49" t="str">
        <f>IF($A197="","",VLOOKUP($A197,'Annex 2 Designated EHV charges'!$D:$O,2,0))</f>
        <v/>
      </c>
      <c r="C197" s="57" t="str">
        <f>IF($A197="","",VLOOKUP($A197,'Annex 2 Designated EHV charges'!$D:$O,3,0))</f>
        <v/>
      </c>
      <c r="D197" s="57" t="str">
        <f>IF($A197="","",VLOOKUP($A197,'Annex 2 Designated EHV charges'!$D:$O,4,0))</f>
        <v/>
      </c>
      <c r="E197" s="58" t="str">
        <f>IFERROR(IF(VLOOKUP($A197,'Annex 2 Designated EHV charges'!$D:$P,10,FALSE)=0,"",VLOOKUP($A197,'Annex 2 Designated EHV charges'!$D:$P,10,FALSE)),"")</f>
        <v/>
      </c>
      <c r="F197" s="59" t="str">
        <f>IFERROR(IF(VLOOKUP($A197,'Annex 2 Designated EHV charges'!$D:$P,11,FALSE)=0,"",VLOOKUP($A197,'Annex 2 Designated EHV charges'!$D:$P,11,FALSE)),"")</f>
        <v/>
      </c>
      <c r="G197" s="59" t="str">
        <f>IFERROR(IF(VLOOKUP($A197,'Annex 2 Designated EHV charges'!$D:$P,12,FALSE)=0,"",VLOOKUP($A197,'Annex 2 Designated EHV charges'!$D:$P,12,FALSE)),"")</f>
        <v/>
      </c>
      <c r="H197" s="49" t="str">
        <f>IFERROR(IF(VLOOKUP($A197,'Annex 2 Designated EHV charges'!$D:$P,13,FALSE)=0,"",VLOOKUP($A197,'Annex 2 Designated EHV charges'!$D:$P,13,FALSE)),"")</f>
        <v/>
      </c>
    </row>
    <row r="198" spans="1:8" x14ac:dyDescent="0.2">
      <c r="A198" s="49" t="str">
        <f t="array" ref="A198">IFERROR(INDEX('Annex 2 Designated EHV charges'!$D$11:$D$58, MATCH(0, IF(ISBLANK('Annex 2 Designated EHV charges'!$D$11:$D$58),1, COUNTIF(A$4:$A197, 'Annex 2 Designated EHV charges'!$D$11:$D$58)), 0)),"")</f>
        <v/>
      </c>
      <c r="B198" s="49" t="str">
        <f>IF($A198="","",VLOOKUP($A198,'Annex 2 Designated EHV charges'!$D:$O,2,0))</f>
        <v/>
      </c>
      <c r="C198" s="57" t="str">
        <f>IF($A198="","",VLOOKUP($A198,'Annex 2 Designated EHV charges'!$D:$O,3,0))</f>
        <v/>
      </c>
      <c r="D198" s="57" t="str">
        <f>IF($A198="","",VLOOKUP($A198,'Annex 2 Designated EHV charges'!$D:$O,4,0))</f>
        <v/>
      </c>
      <c r="E198" s="58" t="str">
        <f>IFERROR(IF(VLOOKUP($A198,'Annex 2 Designated EHV charges'!$D:$P,10,FALSE)=0,"",VLOOKUP($A198,'Annex 2 Designated EHV charges'!$D:$P,10,FALSE)),"")</f>
        <v/>
      </c>
      <c r="F198" s="59" t="str">
        <f>IFERROR(IF(VLOOKUP($A198,'Annex 2 Designated EHV charges'!$D:$P,11,FALSE)=0,"",VLOOKUP($A198,'Annex 2 Designated EHV charges'!$D:$P,11,FALSE)),"")</f>
        <v/>
      </c>
      <c r="G198" s="59" t="str">
        <f>IFERROR(IF(VLOOKUP($A198,'Annex 2 Designated EHV charges'!$D:$P,12,FALSE)=0,"",VLOOKUP($A198,'Annex 2 Designated EHV charges'!$D:$P,12,FALSE)),"")</f>
        <v/>
      </c>
      <c r="H198" s="49" t="str">
        <f>IFERROR(IF(VLOOKUP($A198,'Annex 2 Designated EHV charges'!$D:$P,13,FALSE)=0,"",VLOOKUP($A198,'Annex 2 Designated EHV charges'!$D:$P,13,FALSE)),"")</f>
        <v/>
      </c>
    </row>
    <row r="199" spans="1:8" x14ac:dyDescent="0.2">
      <c r="A199" s="49" t="str">
        <f t="array" ref="A199">IFERROR(INDEX('Annex 2 Designated EHV charges'!$D$11:$D$58, MATCH(0, IF(ISBLANK('Annex 2 Designated EHV charges'!$D$11:$D$58),1, COUNTIF(A$4:$A198, 'Annex 2 Designated EHV charges'!$D$11:$D$58)), 0)),"")</f>
        <v/>
      </c>
      <c r="B199" s="49" t="str">
        <f>IF($A199="","",VLOOKUP($A199,'Annex 2 Designated EHV charges'!$D:$O,2,0))</f>
        <v/>
      </c>
      <c r="C199" s="57" t="str">
        <f>IF($A199="","",VLOOKUP($A199,'Annex 2 Designated EHV charges'!$D:$O,3,0))</f>
        <v/>
      </c>
      <c r="D199" s="57" t="str">
        <f>IF($A199="","",VLOOKUP($A199,'Annex 2 Designated EHV charges'!$D:$O,4,0))</f>
        <v/>
      </c>
      <c r="E199" s="58" t="str">
        <f>IFERROR(IF(VLOOKUP($A199,'Annex 2 Designated EHV charges'!$D:$P,10,FALSE)=0,"",VLOOKUP($A199,'Annex 2 Designated EHV charges'!$D:$P,10,FALSE)),"")</f>
        <v/>
      </c>
      <c r="F199" s="59" t="str">
        <f>IFERROR(IF(VLOOKUP($A199,'Annex 2 Designated EHV charges'!$D:$P,11,FALSE)=0,"",VLOOKUP($A199,'Annex 2 Designated EHV charges'!$D:$P,11,FALSE)),"")</f>
        <v/>
      </c>
      <c r="G199" s="59" t="str">
        <f>IFERROR(IF(VLOOKUP($A199,'Annex 2 Designated EHV charges'!$D:$P,12,FALSE)=0,"",VLOOKUP($A199,'Annex 2 Designated EHV charges'!$D:$P,12,FALSE)),"")</f>
        <v/>
      </c>
      <c r="H199" s="49" t="str">
        <f>IFERROR(IF(VLOOKUP($A199,'Annex 2 Designated EHV charges'!$D:$P,13,FALSE)=0,"",VLOOKUP($A199,'Annex 2 Designated EHV charges'!$D:$P,13,FALSE)),"")</f>
        <v/>
      </c>
    </row>
    <row r="200" spans="1:8" x14ac:dyDescent="0.2">
      <c r="A200" s="49" t="str">
        <f t="array" ref="A200">IFERROR(INDEX('Annex 2 Designated EHV charges'!$D$11:$D$58, MATCH(0, IF(ISBLANK('Annex 2 Designated EHV charges'!$D$11:$D$58),1, COUNTIF(A$4:$A199, 'Annex 2 Designated EHV charges'!$D$11:$D$58)), 0)),"")</f>
        <v/>
      </c>
      <c r="B200" s="49" t="str">
        <f>IF($A200="","",VLOOKUP($A200,'Annex 2 Designated EHV charges'!$D:$O,2,0))</f>
        <v/>
      </c>
      <c r="C200" s="57" t="str">
        <f>IF($A200="","",VLOOKUP($A200,'Annex 2 Designated EHV charges'!$D:$O,3,0))</f>
        <v/>
      </c>
      <c r="D200" s="57" t="str">
        <f>IF($A200="","",VLOOKUP($A200,'Annex 2 Designated EHV charges'!$D:$O,4,0))</f>
        <v/>
      </c>
      <c r="E200" s="58" t="str">
        <f>IFERROR(IF(VLOOKUP($A200,'Annex 2 Designated EHV charges'!$D:$P,10,FALSE)=0,"",VLOOKUP($A200,'Annex 2 Designated EHV charges'!$D:$P,10,FALSE)),"")</f>
        <v/>
      </c>
      <c r="F200" s="59" t="str">
        <f>IFERROR(IF(VLOOKUP($A200,'Annex 2 Designated EHV charges'!$D:$P,11,FALSE)=0,"",VLOOKUP($A200,'Annex 2 Designated EHV charges'!$D:$P,11,FALSE)),"")</f>
        <v/>
      </c>
      <c r="G200" s="59" t="str">
        <f>IFERROR(IF(VLOOKUP($A200,'Annex 2 Designated EHV charges'!$D:$P,12,FALSE)=0,"",VLOOKUP($A200,'Annex 2 Designated EHV charges'!$D:$P,12,FALSE)),"")</f>
        <v/>
      </c>
      <c r="H200" s="49" t="str">
        <f>IFERROR(IF(VLOOKUP($A200,'Annex 2 Designated EHV charges'!$D:$P,13,FALSE)=0,"",VLOOKUP($A200,'Annex 2 Designated EHV charges'!$D:$P,13,FALSE)),"")</f>
        <v/>
      </c>
    </row>
    <row r="201" spans="1:8" x14ac:dyDescent="0.2">
      <c r="A201" s="49" t="str">
        <f t="array" ref="A201">IFERROR(INDEX('Annex 2 Designated EHV charges'!$D$11:$D$58, MATCH(0, IF(ISBLANK('Annex 2 Designated EHV charges'!$D$11:$D$58),1, COUNTIF(A$4:$A200, 'Annex 2 Designated EHV charges'!$D$11:$D$58)), 0)),"")</f>
        <v/>
      </c>
      <c r="B201" s="49" t="str">
        <f>IF($A201="","",VLOOKUP($A201,'Annex 2 Designated EHV charges'!$D:$O,2,0))</f>
        <v/>
      </c>
      <c r="C201" s="57" t="str">
        <f>IF($A201="","",VLOOKUP($A201,'Annex 2 Designated EHV charges'!$D:$O,3,0))</f>
        <v/>
      </c>
      <c r="D201" s="57" t="str">
        <f>IF($A201="","",VLOOKUP($A201,'Annex 2 Designated EHV charges'!$D:$O,4,0))</f>
        <v/>
      </c>
      <c r="E201" s="58" t="str">
        <f>IFERROR(IF(VLOOKUP($A201,'Annex 2 Designated EHV charges'!$D:$P,10,FALSE)=0,"",VLOOKUP($A201,'Annex 2 Designated EHV charges'!$D:$P,10,FALSE)),"")</f>
        <v/>
      </c>
      <c r="F201" s="59" t="str">
        <f>IFERROR(IF(VLOOKUP($A201,'Annex 2 Designated EHV charges'!$D:$P,11,FALSE)=0,"",VLOOKUP($A201,'Annex 2 Designated EHV charges'!$D:$P,11,FALSE)),"")</f>
        <v/>
      </c>
      <c r="G201" s="59" t="str">
        <f>IFERROR(IF(VLOOKUP($A201,'Annex 2 Designated EHV charges'!$D:$P,12,FALSE)=0,"",VLOOKUP($A201,'Annex 2 Designated EHV charges'!$D:$P,12,FALSE)),"")</f>
        <v/>
      </c>
      <c r="H201" s="49" t="str">
        <f>IFERROR(IF(VLOOKUP($A201,'Annex 2 Designated EHV charges'!$D:$P,13,FALSE)=0,"",VLOOKUP($A201,'Annex 2 Designated EHV charges'!$D:$P,13,FALSE)),"")</f>
        <v/>
      </c>
    </row>
    <row r="202" spans="1:8" x14ac:dyDescent="0.2">
      <c r="A202" s="49" t="str">
        <f t="array" ref="A202">IFERROR(INDEX('Annex 2 Designated EHV charges'!$D$11:$D$58, MATCH(0, IF(ISBLANK('Annex 2 Designated EHV charges'!$D$11:$D$58),1, COUNTIF(A$4:$A201, 'Annex 2 Designated EHV charges'!$D$11:$D$58)), 0)),"")</f>
        <v/>
      </c>
      <c r="B202" s="49" t="str">
        <f>IF($A202="","",VLOOKUP($A202,'Annex 2 Designated EHV charges'!$D:$O,2,0))</f>
        <v/>
      </c>
      <c r="C202" s="57" t="str">
        <f>IF($A202="","",VLOOKUP($A202,'Annex 2 Designated EHV charges'!$D:$O,3,0))</f>
        <v/>
      </c>
      <c r="D202" s="57" t="str">
        <f>IF($A202="","",VLOOKUP($A202,'Annex 2 Designated EHV charges'!$D:$O,4,0))</f>
        <v/>
      </c>
      <c r="E202" s="58" t="str">
        <f>IFERROR(IF(VLOOKUP($A202,'Annex 2 Designated EHV charges'!$D:$P,10,FALSE)=0,"",VLOOKUP($A202,'Annex 2 Designated EHV charges'!$D:$P,10,FALSE)),"")</f>
        <v/>
      </c>
      <c r="F202" s="59" t="str">
        <f>IFERROR(IF(VLOOKUP($A202,'Annex 2 Designated EHV charges'!$D:$P,11,FALSE)=0,"",VLOOKUP($A202,'Annex 2 Designated EHV charges'!$D:$P,11,FALSE)),"")</f>
        <v/>
      </c>
      <c r="G202" s="59" t="str">
        <f>IFERROR(IF(VLOOKUP($A202,'Annex 2 Designated EHV charges'!$D:$P,12,FALSE)=0,"",VLOOKUP($A202,'Annex 2 Designated EHV charges'!$D:$P,12,FALSE)),"")</f>
        <v/>
      </c>
      <c r="H202" s="49" t="str">
        <f>IFERROR(IF(VLOOKUP($A202,'Annex 2 Designated EHV charges'!$D:$P,13,FALSE)=0,"",VLOOKUP($A202,'Annex 2 Designated EHV charges'!$D:$P,13,FALSE)),"")</f>
        <v/>
      </c>
    </row>
    <row r="203" spans="1:8" x14ac:dyDescent="0.2">
      <c r="A203" s="49" t="str">
        <f t="array" ref="A203">IFERROR(INDEX('Annex 2 Designated EHV charges'!$D$11:$D$58, MATCH(0, IF(ISBLANK('Annex 2 Designated EHV charges'!$D$11:$D$58),1, COUNTIF(A$4:$A202, 'Annex 2 Designated EHV charges'!$D$11:$D$58)), 0)),"")</f>
        <v/>
      </c>
      <c r="B203" s="49" t="str">
        <f>IF($A203="","",VLOOKUP($A203,'Annex 2 Designated EHV charges'!$D:$O,2,0))</f>
        <v/>
      </c>
      <c r="C203" s="57" t="str">
        <f>IF($A203="","",VLOOKUP($A203,'Annex 2 Designated EHV charges'!$D:$O,3,0))</f>
        <v/>
      </c>
      <c r="D203" s="57" t="str">
        <f>IF($A203="","",VLOOKUP($A203,'Annex 2 Designated EHV charges'!$D:$O,4,0))</f>
        <v/>
      </c>
      <c r="E203" s="58" t="str">
        <f>IFERROR(IF(VLOOKUP($A203,'Annex 2 Designated EHV charges'!$D:$P,10,FALSE)=0,"",VLOOKUP($A203,'Annex 2 Designated EHV charges'!$D:$P,10,FALSE)),"")</f>
        <v/>
      </c>
      <c r="F203" s="59" t="str">
        <f>IFERROR(IF(VLOOKUP($A203,'Annex 2 Designated EHV charges'!$D:$P,11,FALSE)=0,"",VLOOKUP($A203,'Annex 2 Designated EHV charges'!$D:$P,11,FALSE)),"")</f>
        <v/>
      </c>
      <c r="G203" s="59" t="str">
        <f>IFERROR(IF(VLOOKUP($A203,'Annex 2 Designated EHV charges'!$D:$P,12,FALSE)=0,"",VLOOKUP($A203,'Annex 2 Designated EHV charges'!$D:$P,12,FALSE)),"")</f>
        <v/>
      </c>
      <c r="H203" s="49" t="str">
        <f>IFERROR(IF(VLOOKUP($A203,'Annex 2 Designated EHV charges'!$D:$P,13,FALSE)=0,"",VLOOKUP($A203,'Annex 2 Designated EHV charges'!$D:$P,13,FALSE)),"")</f>
        <v/>
      </c>
    </row>
    <row r="204" spans="1:8" x14ac:dyDescent="0.2">
      <c r="A204" s="49" t="str">
        <f t="array" ref="A204">IFERROR(INDEX('Annex 2 Designated EHV charges'!$D$11:$D$58, MATCH(0, IF(ISBLANK('Annex 2 Designated EHV charges'!$D$11:$D$58),1, COUNTIF(A$4:$A203, 'Annex 2 Designated EHV charges'!$D$11:$D$58)), 0)),"")</f>
        <v/>
      </c>
      <c r="B204" s="49" t="str">
        <f>IF($A204="","",VLOOKUP($A204,'Annex 2 Designated EHV charges'!$D:$O,2,0))</f>
        <v/>
      </c>
      <c r="C204" s="57" t="str">
        <f>IF($A204="","",VLOOKUP($A204,'Annex 2 Designated EHV charges'!$D:$O,3,0))</f>
        <v/>
      </c>
      <c r="D204" s="57" t="str">
        <f>IF($A204="","",VLOOKUP($A204,'Annex 2 Designated EHV charges'!$D:$O,4,0))</f>
        <v/>
      </c>
      <c r="E204" s="58" t="str">
        <f>IFERROR(IF(VLOOKUP($A204,'Annex 2 Designated EHV charges'!$D:$P,10,FALSE)=0,"",VLOOKUP($A204,'Annex 2 Designated EHV charges'!$D:$P,10,FALSE)),"")</f>
        <v/>
      </c>
      <c r="F204" s="59" t="str">
        <f>IFERROR(IF(VLOOKUP($A204,'Annex 2 Designated EHV charges'!$D:$P,11,FALSE)=0,"",VLOOKUP($A204,'Annex 2 Designated EHV charges'!$D:$P,11,FALSE)),"")</f>
        <v/>
      </c>
      <c r="G204" s="59" t="str">
        <f>IFERROR(IF(VLOOKUP($A204,'Annex 2 Designated EHV charges'!$D:$P,12,FALSE)=0,"",VLOOKUP($A204,'Annex 2 Designated EHV charges'!$D:$P,12,FALSE)),"")</f>
        <v/>
      </c>
      <c r="H204" s="49" t="str">
        <f>IFERROR(IF(VLOOKUP($A204,'Annex 2 Designated EHV charges'!$D:$P,13,FALSE)=0,"",VLOOKUP($A204,'Annex 2 Designated EHV charges'!$D:$P,13,FALSE)),"")</f>
        <v/>
      </c>
    </row>
    <row r="205" spans="1:8" x14ac:dyDescent="0.2">
      <c r="A205" s="49" t="str">
        <f t="array" ref="A205">IFERROR(INDEX('Annex 2 Designated EHV charges'!$D$11:$D$58, MATCH(0, IF(ISBLANK('Annex 2 Designated EHV charges'!$D$11:$D$58),1, COUNTIF(A$4:$A204, 'Annex 2 Designated EHV charges'!$D$11:$D$58)), 0)),"")</f>
        <v/>
      </c>
      <c r="B205" s="49" t="str">
        <f>IF($A205="","",VLOOKUP($A205,'Annex 2 Designated EHV charges'!$D:$O,2,0))</f>
        <v/>
      </c>
      <c r="C205" s="57" t="str">
        <f>IF($A205="","",VLOOKUP($A205,'Annex 2 Designated EHV charges'!$D:$O,3,0))</f>
        <v/>
      </c>
      <c r="D205" s="57" t="str">
        <f>IF($A205="","",VLOOKUP($A205,'Annex 2 Designated EHV charges'!$D:$O,4,0))</f>
        <v/>
      </c>
      <c r="E205" s="58" t="str">
        <f>IFERROR(IF(VLOOKUP($A205,'Annex 2 Designated EHV charges'!$D:$P,10,FALSE)=0,"",VLOOKUP($A205,'Annex 2 Designated EHV charges'!$D:$P,10,FALSE)),"")</f>
        <v/>
      </c>
      <c r="F205" s="59" t="str">
        <f>IFERROR(IF(VLOOKUP($A205,'Annex 2 Designated EHV charges'!$D:$P,11,FALSE)=0,"",VLOOKUP($A205,'Annex 2 Designated EHV charges'!$D:$P,11,FALSE)),"")</f>
        <v/>
      </c>
      <c r="G205" s="59" t="str">
        <f>IFERROR(IF(VLOOKUP($A205,'Annex 2 Designated EHV charges'!$D:$P,12,FALSE)=0,"",VLOOKUP($A205,'Annex 2 Designated EHV charges'!$D:$P,12,FALSE)),"")</f>
        <v/>
      </c>
      <c r="H205" s="49" t="str">
        <f>IFERROR(IF(VLOOKUP($A205,'Annex 2 Designated EHV charges'!$D:$P,13,FALSE)=0,"",VLOOKUP($A205,'Annex 2 Designated EHV charges'!$D:$P,13,FALSE)),"")</f>
        <v/>
      </c>
    </row>
    <row r="206" spans="1:8" x14ac:dyDescent="0.2">
      <c r="A206" s="49" t="str">
        <f t="array" ref="A206">IFERROR(INDEX('Annex 2 Designated EHV charges'!$D$11:$D$58, MATCH(0, IF(ISBLANK('Annex 2 Designated EHV charges'!$D$11:$D$58),1, COUNTIF(A$4:$A205, 'Annex 2 Designated EHV charges'!$D$11:$D$58)), 0)),"")</f>
        <v/>
      </c>
      <c r="B206" s="49" t="str">
        <f>IF($A206="","",VLOOKUP($A206,'Annex 2 Designated EHV charges'!$D:$O,2,0))</f>
        <v/>
      </c>
      <c r="C206" s="57" t="str">
        <f>IF($A206="","",VLOOKUP($A206,'Annex 2 Designated EHV charges'!$D:$O,3,0))</f>
        <v/>
      </c>
      <c r="D206" s="57" t="str">
        <f>IF($A206="","",VLOOKUP($A206,'Annex 2 Designated EHV charges'!$D:$O,4,0))</f>
        <v/>
      </c>
      <c r="E206" s="58" t="str">
        <f>IFERROR(IF(VLOOKUP($A206,'Annex 2 Designated EHV charges'!$D:$P,10,FALSE)=0,"",VLOOKUP($A206,'Annex 2 Designated EHV charges'!$D:$P,10,FALSE)),"")</f>
        <v/>
      </c>
      <c r="F206" s="59" t="str">
        <f>IFERROR(IF(VLOOKUP($A206,'Annex 2 Designated EHV charges'!$D:$P,11,FALSE)=0,"",VLOOKUP($A206,'Annex 2 Designated EHV charges'!$D:$P,11,FALSE)),"")</f>
        <v/>
      </c>
      <c r="G206" s="59" t="str">
        <f>IFERROR(IF(VLOOKUP($A206,'Annex 2 Designated EHV charges'!$D:$P,12,FALSE)=0,"",VLOOKUP($A206,'Annex 2 Designated EHV charges'!$D:$P,12,FALSE)),"")</f>
        <v/>
      </c>
      <c r="H206" s="49" t="str">
        <f>IFERROR(IF(VLOOKUP($A206,'Annex 2 Designated EHV charges'!$D:$P,13,FALSE)=0,"",VLOOKUP($A206,'Annex 2 Designated EHV charges'!$D:$P,13,FALSE)),"")</f>
        <v/>
      </c>
    </row>
    <row r="207" spans="1:8" x14ac:dyDescent="0.2">
      <c r="A207" s="49" t="str">
        <f t="array" ref="A207">IFERROR(INDEX('Annex 2 Designated EHV charges'!$D$11:$D$58, MATCH(0, IF(ISBLANK('Annex 2 Designated EHV charges'!$D$11:$D$58),1, COUNTIF(A$4:$A206, 'Annex 2 Designated EHV charges'!$D$11:$D$58)), 0)),"")</f>
        <v/>
      </c>
      <c r="B207" s="49" t="str">
        <f>IF($A207="","",VLOOKUP($A207,'Annex 2 Designated EHV charges'!$D:$O,2,0))</f>
        <v/>
      </c>
      <c r="C207" s="57" t="str">
        <f>IF($A207="","",VLOOKUP($A207,'Annex 2 Designated EHV charges'!$D:$O,3,0))</f>
        <v/>
      </c>
      <c r="D207" s="57" t="str">
        <f>IF($A207="","",VLOOKUP($A207,'Annex 2 Designated EHV charges'!$D:$O,4,0))</f>
        <v/>
      </c>
      <c r="E207" s="58" t="str">
        <f>IFERROR(IF(VLOOKUP($A207,'Annex 2 Designated EHV charges'!$D:$P,10,FALSE)=0,"",VLOOKUP($A207,'Annex 2 Designated EHV charges'!$D:$P,10,FALSE)),"")</f>
        <v/>
      </c>
      <c r="F207" s="59" t="str">
        <f>IFERROR(IF(VLOOKUP($A207,'Annex 2 Designated EHV charges'!$D:$P,11,FALSE)=0,"",VLOOKUP($A207,'Annex 2 Designated EHV charges'!$D:$P,11,FALSE)),"")</f>
        <v/>
      </c>
      <c r="G207" s="59" t="str">
        <f>IFERROR(IF(VLOOKUP($A207,'Annex 2 Designated EHV charges'!$D:$P,12,FALSE)=0,"",VLOOKUP($A207,'Annex 2 Designated EHV charges'!$D:$P,12,FALSE)),"")</f>
        <v/>
      </c>
      <c r="H207" s="49" t="str">
        <f>IFERROR(IF(VLOOKUP($A207,'Annex 2 Designated EHV charges'!$D:$P,13,FALSE)=0,"",VLOOKUP($A207,'Annex 2 Designated EHV charges'!$D:$P,13,FALSE)),"")</f>
        <v/>
      </c>
    </row>
    <row r="208" spans="1:8" x14ac:dyDescent="0.2">
      <c r="A208" s="49" t="str">
        <f t="array" ref="A208">IFERROR(INDEX('Annex 2 Designated EHV charges'!$D$11:$D$58, MATCH(0, IF(ISBLANK('Annex 2 Designated EHV charges'!$D$11:$D$58),1, COUNTIF(A$4:$A207, 'Annex 2 Designated EHV charges'!$D$11:$D$58)), 0)),"")</f>
        <v/>
      </c>
      <c r="B208" s="49" t="str">
        <f>IF($A208="","",VLOOKUP($A208,'Annex 2 Designated EHV charges'!$D:$O,2,0))</f>
        <v/>
      </c>
      <c r="C208" s="57" t="str">
        <f>IF($A208="","",VLOOKUP($A208,'Annex 2 Designated EHV charges'!$D:$O,3,0))</f>
        <v/>
      </c>
      <c r="D208" s="57" t="str">
        <f>IF($A208="","",VLOOKUP($A208,'Annex 2 Designated EHV charges'!$D:$O,4,0))</f>
        <v/>
      </c>
      <c r="E208" s="58" t="str">
        <f>IFERROR(IF(VLOOKUP($A208,'Annex 2 Designated EHV charges'!$D:$P,10,FALSE)=0,"",VLOOKUP($A208,'Annex 2 Designated EHV charges'!$D:$P,10,FALSE)),"")</f>
        <v/>
      </c>
      <c r="F208" s="59" t="str">
        <f>IFERROR(IF(VLOOKUP($A208,'Annex 2 Designated EHV charges'!$D:$P,11,FALSE)=0,"",VLOOKUP($A208,'Annex 2 Designated EHV charges'!$D:$P,11,FALSE)),"")</f>
        <v/>
      </c>
      <c r="G208" s="59" t="str">
        <f>IFERROR(IF(VLOOKUP($A208,'Annex 2 Designated EHV charges'!$D:$P,12,FALSE)=0,"",VLOOKUP($A208,'Annex 2 Designated EHV charges'!$D:$P,12,FALSE)),"")</f>
        <v/>
      </c>
      <c r="H208" s="49" t="str">
        <f>IFERROR(IF(VLOOKUP($A208,'Annex 2 Designated EHV charges'!$D:$P,13,FALSE)=0,"",VLOOKUP($A208,'Annex 2 Designated EHV charges'!$D:$P,13,FALSE)),"")</f>
        <v/>
      </c>
    </row>
    <row r="209" spans="1:8" x14ac:dyDescent="0.2">
      <c r="A209" s="49" t="str">
        <f t="array" ref="A209">IFERROR(INDEX('Annex 2 Designated EHV charges'!$D$11:$D$58, MATCH(0, IF(ISBLANK('Annex 2 Designated EHV charges'!$D$11:$D$58),1, COUNTIF(A$4:$A208, 'Annex 2 Designated EHV charges'!$D$11:$D$58)), 0)),"")</f>
        <v/>
      </c>
      <c r="B209" s="49" t="str">
        <f>IF($A209="","",VLOOKUP($A209,'Annex 2 Designated EHV charges'!$D:$O,2,0))</f>
        <v/>
      </c>
      <c r="C209" s="57" t="str">
        <f>IF($A209="","",VLOOKUP($A209,'Annex 2 Designated EHV charges'!$D:$O,3,0))</f>
        <v/>
      </c>
      <c r="D209" s="57" t="str">
        <f>IF($A209="","",VLOOKUP($A209,'Annex 2 Designated EHV charges'!$D:$O,4,0))</f>
        <v/>
      </c>
      <c r="E209" s="58" t="str">
        <f>IFERROR(IF(VLOOKUP($A209,'Annex 2 Designated EHV charges'!$D:$P,10,FALSE)=0,"",VLOOKUP($A209,'Annex 2 Designated EHV charges'!$D:$P,10,FALSE)),"")</f>
        <v/>
      </c>
      <c r="F209" s="59" t="str">
        <f>IFERROR(IF(VLOOKUP($A209,'Annex 2 Designated EHV charges'!$D:$P,11,FALSE)=0,"",VLOOKUP($A209,'Annex 2 Designated EHV charges'!$D:$P,11,FALSE)),"")</f>
        <v/>
      </c>
      <c r="G209" s="59" t="str">
        <f>IFERROR(IF(VLOOKUP($A209,'Annex 2 Designated EHV charges'!$D:$P,12,FALSE)=0,"",VLOOKUP($A209,'Annex 2 Designated EHV charges'!$D:$P,12,FALSE)),"")</f>
        <v/>
      </c>
      <c r="H209" s="49" t="str">
        <f>IFERROR(IF(VLOOKUP($A209,'Annex 2 Designated EHV charges'!$D:$P,13,FALSE)=0,"",VLOOKUP($A209,'Annex 2 Designated EHV charges'!$D:$P,13,FALSE)),"")</f>
        <v/>
      </c>
    </row>
    <row r="210" spans="1:8" x14ac:dyDescent="0.2">
      <c r="A210" s="49" t="str">
        <f t="array" ref="A210">IFERROR(INDEX('Annex 2 Designated EHV charges'!$D$11:$D$58, MATCH(0, IF(ISBLANK('Annex 2 Designated EHV charges'!$D$11:$D$58),1, COUNTIF(A$4:$A209, 'Annex 2 Designated EHV charges'!$D$11:$D$58)), 0)),"")</f>
        <v/>
      </c>
      <c r="B210" s="49" t="str">
        <f>IF($A210="","",VLOOKUP($A210,'Annex 2 Designated EHV charges'!$D:$O,2,0))</f>
        <v/>
      </c>
      <c r="C210" s="57" t="str">
        <f>IF($A210="","",VLOOKUP($A210,'Annex 2 Designated EHV charges'!$D:$O,3,0))</f>
        <v/>
      </c>
      <c r="D210" s="57" t="str">
        <f>IF($A210="","",VLOOKUP($A210,'Annex 2 Designated EHV charges'!$D:$O,4,0))</f>
        <v/>
      </c>
      <c r="E210" s="58" t="str">
        <f>IFERROR(IF(VLOOKUP($A210,'Annex 2 Designated EHV charges'!$D:$P,10,FALSE)=0,"",VLOOKUP($A210,'Annex 2 Designated EHV charges'!$D:$P,10,FALSE)),"")</f>
        <v/>
      </c>
      <c r="F210" s="59" t="str">
        <f>IFERROR(IF(VLOOKUP($A210,'Annex 2 Designated EHV charges'!$D:$P,11,FALSE)=0,"",VLOOKUP($A210,'Annex 2 Designated EHV charges'!$D:$P,11,FALSE)),"")</f>
        <v/>
      </c>
      <c r="G210" s="59" t="str">
        <f>IFERROR(IF(VLOOKUP($A210,'Annex 2 Designated EHV charges'!$D:$P,12,FALSE)=0,"",VLOOKUP($A210,'Annex 2 Designated EHV charges'!$D:$P,12,FALSE)),"")</f>
        <v/>
      </c>
      <c r="H210" s="49" t="str">
        <f>IFERROR(IF(VLOOKUP($A210,'Annex 2 Designated EHV charges'!$D:$P,13,FALSE)=0,"",VLOOKUP($A210,'Annex 2 Designated EHV charges'!$D:$P,13,FALSE)),"")</f>
        <v/>
      </c>
    </row>
    <row r="211" spans="1:8" x14ac:dyDescent="0.2">
      <c r="A211" s="49" t="str">
        <f t="array" ref="A211">IFERROR(INDEX('Annex 2 Designated EHV charges'!$D$11:$D$58, MATCH(0, IF(ISBLANK('Annex 2 Designated EHV charges'!$D$11:$D$58),1, COUNTIF(A$4:$A210, 'Annex 2 Designated EHV charges'!$D$11:$D$58)), 0)),"")</f>
        <v/>
      </c>
      <c r="B211" s="49" t="str">
        <f>IF($A211="","",VLOOKUP($A211,'Annex 2 Designated EHV charges'!$D:$O,2,0))</f>
        <v/>
      </c>
      <c r="C211" s="57" t="str">
        <f>IF($A211="","",VLOOKUP($A211,'Annex 2 Designated EHV charges'!$D:$O,3,0))</f>
        <v/>
      </c>
      <c r="D211" s="57" t="str">
        <f>IF($A211="","",VLOOKUP($A211,'Annex 2 Designated EHV charges'!$D:$O,4,0))</f>
        <v/>
      </c>
      <c r="E211" s="58" t="str">
        <f>IFERROR(IF(VLOOKUP($A211,'Annex 2 Designated EHV charges'!$D:$P,10,FALSE)=0,"",VLOOKUP($A211,'Annex 2 Designated EHV charges'!$D:$P,10,FALSE)),"")</f>
        <v/>
      </c>
      <c r="F211" s="59" t="str">
        <f>IFERROR(IF(VLOOKUP($A211,'Annex 2 Designated EHV charges'!$D:$P,11,FALSE)=0,"",VLOOKUP($A211,'Annex 2 Designated EHV charges'!$D:$P,11,FALSE)),"")</f>
        <v/>
      </c>
      <c r="G211" s="59" t="str">
        <f>IFERROR(IF(VLOOKUP($A211,'Annex 2 Designated EHV charges'!$D:$P,12,FALSE)=0,"",VLOOKUP($A211,'Annex 2 Designated EHV charges'!$D:$P,12,FALSE)),"")</f>
        <v/>
      </c>
      <c r="H211" s="49" t="str">
        <f>IFERROR(IF(VLOOKUP($A211,'Annex 2 Designated EHV charges'!$D:$P,13,FALSE)=0,"",VLOOKUP($A211,'Annex 2 Designated EHV charges'!$D:$P,13,FALSE)),"")</f>
        <v/>
      </c>
    </row>
    <row r="212" spans="1:8" x14ac:dyDescent="0.2">
      <c r="A212" s="49" t="str">
        <f t="array" ref="A212">IFERROR(INDEX('Annex 2 Designated EHV charges'!$D$11:$D$58, MATCH(0, IF(ISBLANK('Annex 2 Designated EHV charges'!$D$11:$D$58),1, COUNTIF(A$4:$A211, 'Annex 2 Designated EHV charges'!$D$11:$D$58)), 0)),"")</f>
        <v/>
      </c>
      <c r="B212" s="49" t="str">
        <f>IF($A212="","",VLOOKUP($A212,'Annex 2 Designated EHV charges'!$D:$O,2,0))</f>
        <v/>
      </c>
      <c r="C212" s="57" t="str">
        <f>IF($A212="","",VLOOKUP($A212,'Annex 2 Designated EHV charges'!$D:$O,3,0))</f>
        <v/>
      </c>
      <c r="D212" s="57" t="str">
        <f>IF($A212="","",VLOOKUP($A212,'Annex 2 Designated EHV charges'!$D:$O,4,0))</f>
        <v/>
      </c>
      <c r="E212" s="58" t="str">
        <f>IFERROR(IF(VLOOKUP($A212,'Annex 2 Designated EHV charges'!$D:$P,10,FALSE)=0,"",VLOOKUP($A212,'Annex 2 Designated EHV charges'!$D:$P,10,FALSE)),"")</f>
        <v/>
      </c>
      <c r="F212" s="59" t="str">
        <f>IFERROR(IF(VLOOKUP($A212,'Annex 2 Designated EHV charges'!$D:$P,11,FALSE)=0,"",VLOOKUP($A212,'Annex 2 Designated EHV charges'!$D:$P,11,FALSE)),"")</f>
        <v/>
      </c>
      <c r="G212" s="59" t="str">
        <f>IFERROR(IF(VLOOKUP($A212,'Annex 2 Designated EHV charges'!$D:$P,12,FALSE)=0,"",VLOOKUP($A212,'Annex 2 Designated EHV charges'!$D:$P,12,FALSE)),"")</f>
        <v/>
      </c>
      <c r="H212" s="49" t="str">
        <f>IFERROR(IF(VLOOKUP($A212,'Annex 2 Designated EHV charges'!$D:$P,13,FALSE)=0,"",VLOOKUP($A212,'Annex 2 Designated EHV charges'!$D:$P,13,FALSE)),"")</f>
        <v/>
      </c>
    </row>
    <row r="213" spans="1:8" x14ac:dyDescent="0.2">
      <c r="A213" s="49" t="str">
        <f t="array" ref="A213">IFERROR(INDEX('Annex 2 Designated EHV charges'!$D$11:$D$58, MATCH(0, IF(ISBLANK('Annex 2 Designated EHV charges'!$D$11:$D$58),1, COUNTIF(A$4:$A212, 'Annex 2 Designated EHV charges'!$D$11:$D$58)), 0)),"")</f>
        <v/>
      </c>
      <c r="B213" s="49" t="str">
        <f>IF($A213="","",VLOOKUP($A213,'Annex 2 Designated EHV charges'!$D:$O,2,0))</f>
        <v/>
      </c>
      <c r="C213" s="57" t="str">
        <f>IF($A213="","",VLOOKUP($A213,'Annex 2 Designated EHV charges'!$D:$O,3,0))</f>
        <v/>
      </c>
      <c r="D213" s="57" t="str">
        <f>IF($A213="","",VLOOKUP($A213,'Annex 2 Designated EHV charges'!$D:$O,4,0))</f>
        <v/>
      </c>
      <c r="E213" s="58" t="str">
        <f>IFERROR(IF(VLOOKUP($A213,'Annex 2 Designated EHV charges'!$D:$P,10,FALSE)=0,"",VLOOKUP($A213,'Annex 2 Designated EHV charges'!$D:$P,10,FALSE)),"")</f>
        <v/>
      </c>
      <c r="F213" s="59" t="str">
        <f>IFERROR(IF(VLOOKUP($A213,'Annex 2 Designated EHV charges'!$D:$P,11,FALSE)=0,"",VLOOKUP($A213,'Annex 2 Designated EHV charges'!$D:$P,11,FALSE)),"")</f>
        <v/>
      </c>
      <c r="G213" s="59" t="str">
        <f>IFERROR(IF(VLOOKUP($A213,'Annex 2 Designated EHV charges'!$D:$P,12,FALSE)=0,"",VLOOKUP($A213,'Annex 2 Designated EHV charges'!$D:$P,12,FALSE)),"")</f>
        <v/>
      </c>
      <c r="H213" s="49" t="str">
        <f>IFERROR(IF(VLOOKUP($A213,'Annex 2 Designated EHV charges'!$D:$P,13,FALSE)=0,"",VLOOKUP($A213,'Annex 2 Designated EHV charges'!$D:$P,13,FALSE)),"")</f>
        <v/>
      </c>
    </row>
    <row r="214" spans="1:8" x14ac:dyDescent="0.2">
      <c r="A214" s="49" t="str">
        <f t="array" ref="A214">IFERROR(INDEX('Annex 2 Designated EHV charges'!$D$11:$D$58, MATCH(0, IF(ISBLANK('Annex 2 Designated EHV charges'!$D$11:$D$58),1, COUNTIF(A$4:$A213, 'Annex 2 Designated EHV charges'!$D$11:$D$58)), 0)),"")</f>
        <v/>
      </c>
      <c r="B214" s="49" t="str">
        <f>IF($A214="","",VLOOKUP($A214,'Annex 2 Designated EHV charges'!$D:$O,2,0))</f>
        <v/>
      </c>
      <c r="C214" s="57" t="str">
        <f>IF($A214="","",VLOOKUP($A214,'Annex 2 Designated EHV charges'!$D:$O,3,0))</f>
        <v/>
      </c>
      <c r="D214" s="57" t="str">
        <f>IF($A214="","",VLOOKUP($A214,'Annex 2 Designated EHV charges'!$D:$O,4,0))</f>
        <v/>
      </c>
      <c r="E214" s="58" t="str">
        <f>IFERROR(IF(VLOOKUP($A214,'Annex 2 Designated EHV charges'!$D:$P,10,FALSE)=0,"",VLOOKUP($A214,'Annex 2 Designated EHV charges'!$D:$P,10,FALSE)),"")</f>
        <v/>
      </c>
      <c r="F214" s="59" t="str">
        <f>IFERROR(IF(VLOOKUP($A214,'Annex 2 Designated EHV charges'!$D:$P,11,FALSE)=0,"",VLOOKUP($A214,'Annex 2 Designated EHV charges'!$D:$P,11,FALSE)),"")</f>
        <v/>
      </c>
      <c r="G214" s="59" t="str">
        <f>IFERROR(IF(VLOOKUP($A214,'Annex 2 Designated EHV charges'!$D:$P,12,FALSE)=0,"",VLOOKUP($A214,'Annex 2 Designated EHV charges'!$D:$P,12,FALSE)),"")</f>
        <v/>
      </c>
      <c r="H214" s="49" t="str">
        <f>IFERROR(IF(VLOOKUP($A214,'Annex 2 Designated EHV charges'!$D:$P,13,FALSE)=0,"",VLOOKUP($A214,'Annex 2 Designated EHV charges'!$D:$P,13,FALSE)),"")</f>
        <v/>
      </c>
    </row>
    <row r="215" spans="1:8" x14ac:dyDescent="0.2">
      <c r="A215" s="49" t="str">
        <f t="array" ref="A215">IFERROR(INDEX('Annex 2 Designated EHV charges'!$D$11:$D$58, MATCH(0, IF(ISBLANK('Annex 2 Designated EHV charges'!$D$11:$D$58),1, COUNTIF(A$4:$A214, 'Annex 2 Designated EHV charges'!$D$11:$D$58)), 0)),"")</f>
        <v/>
      </c>
      <c r="B215" s="49" t="str">
        <f>IF($A215="","",VLOOKUP($A215,'Annex 2 Designated EHV charges'!$D:$O,2,0))</f>
        <v/>
      </c>
      <c r="C215" s="57" t="str">
        <f>IF($A215="","",VLOOKUP($A215,'Annex 2 Designated EHV charges'!$D:$O,3,0))</f>
        <v/>
      </c>
      <c r="D215" s="57" t="str">
        <f>IF($A215="","",VLOOKUP($A215,'Annex 2 Designated EHV charges'!$D:$O,4,0))</f>
        <v/>
      </c>
      <c r="E215" s="58" t="str">
        <f>IFERROR(IF(VLOOKUP($A215,'Annex 2 Designated EHV charges'!$D:$P,10,FALSE)=0,"",VLOOKUP($A215,'Annex 2 Designated EHV charges'!$D:$P,10,FALSE)),"")</f>
        <v/>
      </c>
      <c r="F215" s="59" t="str">
        <f>IFERROR(IF(VLOOKUP($A215,'Annex 2 Designated EHV charges'!$D:$P,11,FALSE)=0,"",VLOOKUP($A215,'Annex 2 Designated EHV charges'!$D:$P,11,FALSE)),"")</f>
        <v/>
      </c>
      <c r="G215" s="59" t="str">
        <f>IFERROR(IF(VLOOKUP($A215,'Annex 2 Designated EHV charges'!$D:$P,12,FALSE)=0,"",VLOOKUP($A215,'Annex 2 Designated EHV charges'!$D:$P,12,FALSE)),"")</f>
        <v/>
      </c>
      <c r="H215" s="49" t="str">
        <f>IFERROR(IF(VLOOKUP($A215,'Annex 2 Designated EHV charges'!$D:$P,13,FALSE)=0,"",VLOOKUP($A215,'Annex 2 Designated EHV charges'!$D:$P,13,FALSE)),"")</f>
        <v/>
      </c>
    </row>
    <row r="216" spans="1:8" x14ac:dyDescent="0.2">
      <c r="A216" s="49" t="str">
        <f t="array" ref="A216">IFERROR(INDEX('Annex 2 Designated EHV charges'!$D$11:$D$58, MATCH(0, IF(ISBLANK('Annex 2 Designated EHV charges'!$D$11:$D$58),1, COUNTIF(A$4:$A215, 'Annex 2 Designated EHV charges'!$D$11:$D$58)), 0)),"")</f>
        <v/>
      </c>
      <c r="B216" s="49" t="str">
        <f>IF($A216="","",VLOOKUP($A216,'Annex 2 Designated EHV charges'!$D:$O,2,0))</f>
        <v/>
      </c>
      <c r="C216" s="57" t="str">
        <f>IF($A216="","",VLOOKUP($A216,'Annex 2 Designated EHV charges'!$D:$O,3,0))</f>
        <v/>
      </c>
      <c r="D216" s="57" t="str">
        <f>IF($A216="","",VLOOKUP($A216,'Annex 2 Designated EHV charges'!$D:$O,4,0))</f>
        <v/>
      </c>
      <c r="E216" s="58" t="str">
        <f>IFERROR(IF(VLOOKUP($A216,'Annex 2 Designated EHV charges'!$D:$P,10,FALSE)=0,"",VLOOKUP($A216,'Annex 2 Designated EHV charges'!$D:$P,10,FALSE)),"")</f>
        <v/>
      </c>
      <c r="F216" s="59" t="str">
        <f>IFERROR(IF(VLOOKUP($A216,'Annex 2 Designated EHV charges'!$D:$P,11,FALSE)=0,"",VLOOKUP($A216,'Annex 2 Designated EHV charges'!$D:$P,11,FALSE)),"")</f>
        <v/>
      </c>
      <c r="G216" s="59" t="str">
        <f>IFERROR(IF(VLOOKUP($A216,'Annex 2 Designated EHV charges'!$D:$P,12,FALSE)=0,"",VLOOKUP($A216,'Annex 2 Designated EHV charges'!$D:$P,12,FALSE)),"")</f>
        <v/>
      </c>
      <c r="H216" s="49" t="str">
        <f>IFERROR(IF(VLOOKUP($A216,'Annex 2 Designated EHV charges'!$D:$P,13,FALSE)=0,"",VLOOKUP($A216,'Annex 2 Designated EHV charges'!$D:$P,13,FALSE)),"")</f>
        <v/>
      </c>
    </row>
    <row r="217" spans="1:8" x14ac:dyDescent="0.2">
      <c r="A217" s="49" t="str">
        <f t="array" ref="A217">IFERROR(INDEX('Annex 2 Designated EHV charges'!$D$11:$D$58, MATCH(0, IF(ISBLANK('Annex 2 Designated EHV charges'!$D$11:$D$58),1, COUNTIF(A$4:$A216, 'Annex 2 Designated EHV charges'!$D$11:$D$58)), 0)),"")</f>
        <v/>
      </c>
      <c r="B217" s="49" t="str">
        <f>IF($A217="","",VLOOKUP($A217,'Annex 2 Designated EHV charges'!$D:$O,2,0))</f>
        <v/>
      </c>
      <c r="C217" s="57" t="str">
        <f>IF($A217="","",VLOOKUP($A217,'Annex 2 Designated EHV charges'!$D:$O,3,0))</f>
        <v/>
      </c>
      <c r="D217" s="57" t="str">
        <f>IF($A217="","",VLOOKUP($A217,'Annex 2 Designated EHV charges'!$D:$O,4,0))</f>
        <v/>
      </c>
      <c r="E217" s="58" t="str">
        <f>IFERROR(IF(VLOOKUP($A217,'Annex 2 Designated EHV charges'!$D:$P,10,FALSE)=0,"",VLOOKUP($A217,'Annex 2 Designated EHV charges'!$D:$P,10,FALSE)),"")</f>
        <v/>
      </c>
      <c r="F217" s="59" t="str">
        <f>IFERROR(IF(VLOOKUP($A217,'Annex 2 Designated EHV charges'!$D:$P,11,FALSE)=0,"",VLOOKUP($A217,'Annex 2 Designated EHV charges'!$D:$P,11,FALSE)),"")</f>
        <v/>
      </c>
      <c r="G217" s="59" t="str">
        <f>IFERROR(IF(VLOOKUP($A217,'Annex 2 Designated EHV charges'!$D:$P,12,FALSE)=0,"",VLOOKUP($A217,'Annex 2 Designated EHV charges'!$D:$P,12,FALSE)),"")</f>
        <v/>
      </c>
      <c r="H217" s="49" t="str">
        <f>IFERROR(IF(VLOOKUP($A217,'Annex 2 Designated EHV charges'!$D:$P,13,FALSE)=0,"",VLOOKUP($A217,'Annex 2 Designated EHV charges'!$D:$P,13,FALSE)),"")</f>
        <v/>
      </c>
    </row>
    <row r="218" spans="1:8" x14ac:dyDescent="0.2">
      <c r="A218" s="49" t="str">
        <f t="array" ref="A218">IFERROR(INDEX('Annex 2 Designated EHV charges'!$D$11:$D$58, MATCH(0, IF(ISBLANK('Annex 2 Designated EHV charges'!$D$11:$D$58),1, COUNTIF(A$4:$A217, 'Annex 2 Designated EHV charges'!$D$11:$D$58)), 0)),"")</f>
        <v/>
      </c>
      <c r="B218" s="49" t="str">
        <f>IF($A218="","",VLOOKUP($A218,'Annex 2 Designated EHV charges'!$D:$O,2,0))</f>
        <v/>
      </c>
      <c r="C218" s="57" t="str">
        <f>IF($A218="","",VLOOKUP($A218,'Annex 2 Designated EHV charges'!$D:$O,3,0))</f>
        <v/>
      </c>
      <c r="D218" s="57" t="str">
        <f>IF($A218="","",VLOOKUP($A218,'Annex 2 Designated EHV charges'!$D:$O,4,0))</f>
        <v/>
      </c>
      <c r="E218" s="58" t="str">
        <f>IFERROR(IF(VLOOKUP($A218,'Annex 2 Designated EHV charges'!$D:$P,10,FALSE)=0,"",VLOOKUP($A218,'Annex 2 Designated EHV charges'!$D:$P,10,FALSE)),"")</f>
        <v/>
      </c>
      <c r="F218" s="59" t="str">
        <f>IFERROR(IF(VLOOKUP($A218,'Annex 2 Designated EHV charges'!$D:$P,11,FALSE)=0,"",VLOOKUP($A218,'Annex 2 Designated EHV charges'!$D:$P,11,FALSE)),"")</f>
        <v/>
      </c>
      <c r="G218" s="59" t="str">
        <f>IFERROR(IF(VLOOKUP($A218,'Annex 2 Designated EHV charges'!$D:$P,12,FALSE)=0,"",VLOOKUP($A218,'Annex 2 Designated EHV charges'!$D:$P,12,FALSE)),"")</f>
        <v/>
      </c>
      <c r="H218" s="49" t="str">
        <f>IFERROR(IF(VLOOKUP($A218,'Annex 2 Designated EHV charges'!$D:$P,13,FALSE)=0,"",VLOOKUP($A218,'Annex 2 Designated EHV charges'!$D:$P,13,FALSE)),"")</f>
        <v/>
      </c>
    </row>
    <row r="219" spans="1:8" x14ac:dyDescent="0.2">
      <c r="A219" s="49" t="str">
        <f t="array" ref="A219">IFERROR(INDEX('Annex 2 Designated EHV charges'!$D$11:$D$58, MATCH(0, IF(ISBLANK('Annex 2 Designated EHV charges'!$D$11:$D$58),1, COUNTIF(A$4:$A218, 'Annex 2 Designated EHV charges'!$D$11:$D$58)), 0)),"")</f>
        <v/>
      </c>
      <c r="B219" s="49" t="str">
        <f>IF($A219="","",VLOOKUP($A219,'Annex 2 Designated EHV charges'!$D:$O,2,0))</f>
        <v/>
      </c>
      <c r="C219" s="57" t="str">
        <f>IF($A219="","",VLOOKUP($A219,'Annex 2 Designated EHV charges'!$D:$O,3,0))</f>
        <v/>
      </c>
      <c r="D219" s="57" t="str">
        <f>IF($A219="","",VLOOKUP($A219,'Annex 2 Designated EHV charges'!$D:$O,4,0))</f>
        <v/>
      </c>
      <c r="E219" s="58" t="str">
        <f>IFERROR(IF(VLOOKUP($A219,'Annex 2 Designated EHV charges'!$D:$P,10,FALSE)=0,"",VLOOKUP($A219,'Annex 2 Designated EHV charges'!$D:$P,10,FALSE)),"")</f>
        <v/>
      </c>
      <c r="F219" s="59" t="str">
        <f>IFERROR(IF(VLOOKUP($A219,'Annex 2 Designated EHV charges'!$D:$P,11,FALSE)=0,"",VLOOKUP($A219,'Annex 2 Designated EHV charges'!$D:$P,11,FALSE)),"")</f>
        <v/>
      </c>
      <c r="G219" s="59" t="str">
        <f>IFERROR(IF(VLOOKUP($A219,'Annex 2 Designated EHV charges'!$D:$P,12,FALSE)=0,"",VLOOKUP($A219,'Annex 2 Designated EHV charges'!$D:$P,12,FALSE)),"")</f>
        <v/>
      </c>
      <c r="H219" s="49" t="str">
        <f>IFERROR(IF(VLOOKUP($A219,'Annex 2 Designated EHV charges'!$D:$P,13,FALSE)=0,"",VLOOKUP($A219,'Annex 2 Designated EHV charges'!$D:$P,13,FALSE)),"")</f>
        <v/>
      </c>
    </row>
    <row r="220" spans="1:8" x14ac:dyDescent="0.2">
      <c r="A220" s="49" t="str">
        <f t="array" ref="A220">IFERROR(INDEX('Annex 2 Designated EHV charges'!$D$11:$D$58, MATCH(0, IF(ISBLANK('Annex 2 Designated EHV charges'!$D$11:$D$58),1, COUNTIF(A$4:$A219, 'Annex 2 Designated EHV charges'!$D$11:$D$58)), 0)),"")</f>
        <v/>
      </c>
      <c r="B220" s="49" t="str">
        <f>IF($A220="","",VLOOKUP($A220,'Annex 2 Designated EHV charges'!$D:$O,2,0))</f>
        <v/>
      </c>
      <c r="C220" s="57" t="str">
        <f>IF($A220="","",VLOOKUP($A220,'Annex 2 Designated EHV charges'!$D:$O,3,0))</f>
        <v/>
      </c>
      <c r="D220" s="57" t="str">
        <f>IF($A220="","",VLOOKUP($A220,'Annex 2 Designated EHV charges'!$D:$O,4,0))</f>
        <v/>
      </c>
      <c r="E220" s="58" t="str">
        <f>IFERROR(IF(VLOOKUP($A220,'Annex 2 Designated EHV charges'!$D:$P,10,FALSE)=0,"",VLOOKUP($A220,'Annex 2 Designated EHV charges'!$D:$P,10,FALSE)),"")</f>
        <v/>
      </c>
      <c r="F220" s="59" t="str">
        <f>IFERROR(IF(VLOOKUP($A220,'Annex 2 Designated EHV charges'!$D:$P,11,FALSE)=0,"",VLOOKUP($A220,'Annex 2 Designated EHV charges'!$D:$P,11,FALSE)),"")</f>
        <v/>
      </c>
      <c r="G220" s="59" t="str">
        <f>IFERROR(IF(VLOOKUP($A220,'Annex 2 Designated EHV charges'!$D:$P,12,FALSE)=0,"",VLOOKUP($A220,'Annex 2 Designated EHV charges'!$D:$P,12,FALSE)),"")</f>
        <v/>
      </c>
      <c r="H220" s="49" t="str">
        <f>IFERROR(IF(VLOOKUP($A220,'Annex 2 Designated EHV charges'!$D:$P,13,FALSE)=0,"",VLOOKUP($A220,'Annex 2 Designated EHV charges'!$D:$P,13,FALSE)),"")</f>
        <v/>
      </c>
    </row>
    <row r="221" spans="1:8" x14ac:dyDescent="0.2">
      <c r="A221" s="49" t="str">
        <f t="array" ref="A221">IFERROR(INDEX('Annex 2 Designated EHV charges'!$D$11:$D$58, MATCH(0, IF(ISBLANK('Annex 2 Designated EHV charges'!$D$11:$D$58),1, COUNTIF(A$4:$A220, 'Annex 2 Designated EHV charges'!$D$11:$D$58)), 0)),"")</f>
        <v/>
      </c>
      <c r="B221" s="49" t="str">
        <f>IF($A221="","",VLOOKUP($A221,'Annex 2 Designated EHV charges'!$D:$O,2,0))</f>
        <v/>
      </c>
      <c r="C221" s="57" t="str">
        <f>IF($A221="","",VLOOKUP($A221,'Annex 2 Designated EHV charges'!$D:$O,3,0))</f>
        <v/>
      </c>
      <c r="D221" s="57" t="str">
        <f>IF($A221="","",VLOOKUP($A221,'Annex 2 Designated EHV charges'!$D:$O,4,0))</f>
        <v/>
      </c>
      <c r="E221" s="58" t="str">
        <f>IFERROR(IF(VLOOKUP($A221,'Annex 2 Designated EHV charges'!$D:$P,10,FALSE)=0,"",VLOOKUP($A221,'Annex 2 Designated EHV charges'!$D:$P,10,FALSE)),"")</f>
        <v/>
      </c>
      <c r="F221" s="59" t="str">
        <f>IFERROR(IF(VLOOKUP($A221,'Annex 2 Designated EHV charges'!$D:$P,11,FALSE)=0,"",VLOOKUP($A221,'Annex 2 Designated EHV charges'!$D:$P,11,FALSE)),"")</f>
        <v/>
      </c>
      <c r="G221" s="59" t="str">
        <f>IFERROR(IF(VLOOKUP($A221,'Annex 2 Designated EHV charges'!$D:$P,12,FALSE)=0,"",VLOOKUP($A221,'Annex 2 Designated EHV charges'!$D:$P,12,FALSE)),"")</f>
        <v/>
      </c>
      <c r="H221" s="49" t="str">
        <f>IFERROR(IF(VLOOKUP($A221,'Annex 2 Designated EHV charges'!$D:$P,13,FALSE)=0,"",VLOOKUP($A221,'Annex 2 Designated EHV charges'!$D:$P,13,FALSE)),"")</f>
        <v/>
      </c>
    </row>
    <row r="222" spans="1:8" x14ac:dyDescent="0.2">
      <c r="A222" s="49" t="str">
        <f t="array" ref="A222">IFERROR(INDEX('Annex 2 Designated EHV charges'!$D$11:$D$58, MATCH(0, IF(ISBLANK('Annex 2 Designated EHV charges'!$D$11:$D$58),1, COUNTIF(A$4:$A221, 'Annex 2 Designated EHV charges'!$D$11:$D$58)), 0)),"")</f>
        <v/>
      </c>
      <c r="B222" s="49" t="str">
        <f>IF($A222="","",VLOOKUP($A222,'Annex 2 Designated EHV charges'!$D:$O,2,0))</f>
        <v/>
      </c>
      <c r="C222" s="57" t="str">
        <f>IF($A222="","",VLOOKUP($A222,'Annex 2 Designated EHV charges'!$D:$O,3,0))</f>
        <v/>
      </c>
      <c r="D222" s="57" t="str">
        <f>IF($A222="","",VLOOKUP($A222,'Annex 2 Designated EHV charges'!$D:$O,4,0))</f>
        <v/>
      </c>
      <c r="E222" s="58" t="str">
        <f>IFERROR(IF(VLOOKUP($A222,'Annex 2 Designated EHV charges'!$D:$P,10,FALSE)=0,"",VLOOKUP($A222,'Annex 2 Designated EHV charges'!$D:$P,10,FALSE)),"")</f>
        <v/>
      </c>
      <c r="F222" s="59" t="str">
        <f>IFERROR(IF(VLOOKUP($A222,'Annex 2 Designated EHV charges'!$D:$P,11,FALSE)=0,"",VLOOKUP($A222,'Annex 2 Designated EHV charges'!$D:$P,11,FALSE)),"")</f>
        <v/>
      </c>
      <c r="G222" s="59" t="str">
        <f>IFERROR(IF(VLOOKUP($A222,'Annex 2 Designated EHV charges'!$D:$P,12,FALSE)=0,"",VLOOKUP($A222,'Annex 2 Designated EHV charges'!$D:$P,12,FALSE)),"")</f>
        <v/>
      </c>
      <c r="H222" s="49" t="str">
        <f>IFERROR(IF(VLOOKUP($A222,'Annex 2 Designated EHV charges'!$D:$P,13,FALSE)=0,"",VLOOKUP($A222,'Annex 2 Designated EHV charges'!$D:$P,13,FALSE)),"")</f>
        <v/>
      </c>
    </row>
    <row r="223" spans="1:8" x14ac:dyDescent="0.2">
      <c r="A223" s="49" t="str">
        <f t="array" ref="A223">IFERROR(INDEX('Annex 2 Designated EHV charges'!$D$11:$D$58, MATCH(0, IF(ISBLANK('Annex 2 Designated EHV charges'!$D$11:$D$58),1, COUNTIF(A$4:$A222, 'Annex 2 Designated EHV charges'!$D$11:$D$58)), 0)),"")</f>
        <v/>
      </c>
      <c r="B223" s="49" t="str">
        <f>IF($A223="","",VLOOKUP($A223,'Annex 2 Designated EHV charges'!$D:$O,2,0))</f>
        <v/>
      </c>
      <c r="C223" s="57" t="str">
        <f>IF($A223="","",VLOOKUP($A223,'Annex 2 Designated EHV charges'!$D:$O,3,0))</f>
        <v/>
      </c>
      <c r="D223" s="57" t="str">
        <f>IF($A223="","",VLOOKUP($A223,'Annex 2 Designated EHV charges'!$D:$O,4,0))</f>
        <v/>
      </c>
      <c r="E223" s="58" t="str">
        <f>IFERROR(IF(VLOOKUP($A223,'Annex 2 Designated EHV charges'!$D:$P,10,FALSE)=0,"",VLOOKUP($A223,'Annex 2 Designated EHV charges'!$D:$P,10,FALSE)),"")</f>
        <v/>
      </c>
      <c r="F223" s="59" t="str">
        <f>IFERROR(IF(VLOOKUP($A223,'Annex 2 Designated EHV charges'!$D:$P,11,FALSE)=0,"",VLOOKUP($A223,'Annex 2 Designated EHV charges'!$D:$P,11,FALSE)),"")</f>
        <v/>
      </c>
      <c r="G223" s="59" t="str">
        <f>IFERROR(IF(VLOOKUP($A223,'Annex 2 Designated EHV charges'!$D:$P,12,FALSE)=0,"",VLOOKUP($A223,'Annex 2 Designated EHV charges'!$D:$P,12,FALSE)),"")</f>
        <v/>
      </c>
      <c r="H223" s="49" t="str">
        <f>IFERROR(IF(VLOOKUP($A223,'Annex 2 Designated EHV charges'!$D:$P,13,FALSE)=0,"",VLOOKUP($A223,'Annex 2 Designated EHV charges'!$D:$P,13,FALSE)),"")</f>
        <v/>
      </c>
    </row>
    <row r="224" spans="1:8" x14ac:dyDescent="0.2">
      <c r="A224" s="49" t="str">
        <f t="array" ref="A224">IFERROR(INDEX('Annex 2 Designated EHV charges'!$D$11:$D$58, MATCH(0, IF(ISBLANK('Annex 2 Designated EHV charges'!$D$11:$D$58),1, COUNTIF(A$4:$A223, 'Annex 2 Designated EHV charges'!$D$11:$D$58)), 0)),"")</f>
        <v/>
      </c>
      <c r="B224" s="49" t="str">
        <f>IF($A224="","",VLOOKUP($A224,'Annex 2 Designated EHV charges'!$D:$O,2,0))</f>
        <v/>
      </c>
      <c r="C224" s="57" t="str">
        <f>IF($A224="","",VLOOKUP($A224,'Annex 2 Designated EHV charges'!$D:$O,3,0))</f>
        <v/>
      </c>
      <c r="D224" s="57" t="str">
        <f>IF($A224="","",VLOOKUP($A224,'Annex 2 Designated EHV charges'!$D:$O,4,0))</f>
        <v/>
      </c>
      <c r="E224" s="58" t="str">
        <f>IFERROR(IF(VLOOKUP($A224,'Annex 2 Designated EHV charges'!$D:$P,10,FALSE)=0,"",VLOOKUP($A224,'Annex 2 Designated EHV charges'!$D:$P,10,FALSE)),"")</f>
        <v/>
      </c>
      <c r="F224" s="59" t="str">
        <f>IFERROR(IF(VLOOKUP($A224,'Annex 2 Designated EHV charges'!$D:$P,11,FALSE)=0,"",VLOOKUP($A224,'Annex 2 Designated EHV charges'!$D:$P,11,FALSE)),"")</f>
        <v/>
      </c>
      <c r="G224" s="59" t="str">
        <f>IFERROR(IF(VLOOKUP($A224,'Annex 2 Designated EHV charges'!$D:$P,12,FALSE)=0,"",VLOOKUP($A224,'Annex 2 Designated EHV charges'!$D:$P,12,FALSE)),"")</f>
        <v/>
      </c>
      <c r="H224" s="49" t="str">
        <f>IFERROR(IF(VLOOKUP($A224,'Annex 2 Designated EHV charges'!$D:$P,13,FALSE)=0,"",VLOOKUP($A224,'Annex 2 Designated EHV charges'!$D:$P,13,FALSE)),"")</f>
        <v/>
      </c>
    </row>
    <row r="225" spans="1:8" x14ac:dyDescent="0.2">
      <c r="A225" s="49" t="str">
        <f t="array" ref="A225">IFERROR(INDEX('Annex 2 Designated EHV charges'!$D$11:$D$58, MATCH(0, IF(ISBLANK('Annex 2 Designated EHV charges'!$D$11:$D$58),1, COUNTIF(A$4:$A224, 'Annex 2 Designated EHV charges'!$D$11:$D$58)), 0)),"")</f>
        <v/>
      </c>
      <c r="B225" s="49" t="str">
        <f>IF($A225="","",VLOOKUP($A225,'Annex 2 Designated EHV charges'!$D:$O,2,0))</f>
        <v/>
      </c>
      <c r="C225" s="57" t="str">
        <f>IF($A225="","",VLOOKUP($A225,'Annex 2 Designated EHV charges'!$D:$O,3,0))</f>
        <v/>
      </c>
      <c r="D225" s="57" t="str">
        <f>IF($A225="","",VLOOKUP($A225,'Annex 2 Designated EHV charges'!$D:$O,4,0))</f>
        <v/>
      </c>
      <c r="E225" s="58" t="str">
        <f>IFERROR(IF(VLOOKUP($A225,'Annex 2 Designated EHV charges'!$D:$P,10,FALSE)=0,"",VLOOKUP($A225,'Annex 2 Designated EHV charges'!$D:$P,10,FALSE)),"")</f>
        <v/>
      </c>
      <c r="F225" s="59" t="str">
        <f>IFERROR(IF(VLOOKUP($A225,'Annex 2 Designated EHV charges'!$D:$P,11,FALSE)=0,"",VLOOKUP($A225,'Annex 2 Designated EHV charges'!$D:$P,11,FALSE)),"")</f>
        <v/>
      </c>
      <c r="G225" s="59" t="str">
        <f>IFERROR(IF(VLOOKUP($A225,'Annex 2 Designated EHV charges'!$D:$P,12,FALSE)=0,"",VLOOKUP($A225,'Annex 2 Designated EHV charges'!$D:$P,12,FALSE)),"")</f>
        <v/>
      </c>
      <c r="H225" s="49" t="str">
        <f>IFERROR(IF(VLOOKUP($A225,'Annex 2 Designated EHV charges'!$D:$P,13,FALSE)=0,"",VLOOKUP($A225,'Annex 2 Designated EHV charges'!$D:$P,13,FALSE)),"")</f>
        <v/>
      </c>
    </row>
    <row r="226" spans="1:8" x14ac:dyDescent="0.2">
      <c r="A226" s="49" t="str">
        <f t="array" ref="A226">IFERROR(INDEX('Annex 2 Designated EHV charges'!$D$11:$D$58, MATCH(0, IF(ISBLANK('Annex 2 Designated EHV charges'!$D$11:$D$58),1, COUNTIF(A$4:$A225, 'Annex 2 Designated EHV charges'!$D$11:$D$58)), 0)),"")</f>
        <v/>
      </c>
      <c r="B226" s="49" t="str">
        <f>IF($A226="","",VLOOKUP($A226,'Annex 2 Designated EHV charges'!$D:$O,2,0))</f>
        <v/>
      </c>
      <c r="C226" s="57" t="str">
        <f>IF($A226="","",VLOOKUP($A226,'Annex 2 Designated EHV charges'!$D:$O,3,0))</f>
        <v/>
      </c>
      <c r="D226" s="57" t="str">
        <f>IF($A226="","",VLOOKUP($A226,'Annex 2 Designated EHV charges'!$D:$O,4,0))</f>
        <v/>
      </c>
      <c r="E226" s="58" t="str">
        <f>IFERROR(IF(VLOOKUP($A226,'Annex 2 Designated EHV charges'!$D:$P,10,FALSE)=0,"",VLOOKUP($A226,'Annex 2 Designated EHV charges'!$D:$P,10,FALSE)),"")</f>
        <v/>
      </c>
      <c r="F226" s="59" t="str">
        <f>IFERROR(IF(VLOOKUP($A226,'Annex 2 Designated EHV charges'!$D:$P,11,FALSE)=0,"",VLOOKUP($A226,'Annex 2 Designated EHV charges'!$D:$P,11,FALSE)),"")</f>
        <v/>
      </c>
      <c r="G226" s="59" t="str">
        <f>IFERROR(IF(VLOOKUP($A226,'Annex 2 Designated EHV charges'!$D:$P,12,FALSE)=0,"",VLOOKUP($A226,'Annex 2 Designated EHV charges'!$D:$P,12,FALSE)),"")</f>
        <v/>
      </c>
      <c r="H226" s="49" t="str">
        <f>IFERROR(IF(VLOOKUP($A226,'Annex 2 Designated EHV charges'!$D:$P,13,FALSE)=0,"",VLOOKUP($A226,'Annex 2 Designated EHV charges'!$D:$P,13,FALSE)),"")</f>
        <v/>
      </c>
    </row>
    <row r="227" spans="1:8" x14ac:dyDescent="0.2">
      <c r="A227" s="49" t="str">
        <f t="array" ref="A227">IFERROR(INDEX('Annex 2 Designated EHV charges'!$D$11:$D$58, MATCH(0, IF(ISBLANK('Annex 2 Designated EHV charges'!$D$11:$D$58),1, COUNTIF(A$4:$A226, 'Annex 2 Designated EHV charges'!$D$11:$D$58)), 0)),"")</f>
        <v/>
      </c>
      <c r="B227" s="49" t="str">
        <f>IF($A227="","",VLOOKUP($A227,'Annex 2 Designated EHV charges'!$D:$O,2,0))</f>
        <v/>
      </c>
      <c r="C227" s="57" t="str">
        <f>IF($A227="","",VLOOKUP($A227,'Annex 2 Designated EHV charges'!$D:$O,3,0))</f>
        <v/>
      </c>
      <c r="D227" s="57" t="str">
        <f>IF($A227="","",VLOOKUP($A227,'Annex 2 Designated EHV charges'!$D:$O,4,0))</f>
        <v/>
      </c>
      <c r="E227" s="58" t="str">
        <f>IFERROR(IF(VLOOKUP($A227,'Annex 2 Designated EHV charges'!$D:$P,10,FALSE)=0,"",VLOOKUP($A227,'Annex 2 Designated EHV charges'!$D:$P,10,FALSE)),"")</f>
        <v/>
      </c>
      <c r="F227" s="59" t="str">
        <f>IFERROR(IF(VLOOKUP($A227,'Annex 2 Designated EHV charges'!$D:$P,11,FALSE)=0,"",VLOOKUP($A227,'Annex 2 Designated EHV charges'!$D:$P,11,FALSE)),"")</f>
        <v/>
      </c>
      <c r="G227" s="59" t="str">
        <f>IFERROR(IF(VLOOKUP($A227,'Annex 2 Designated EHV charges'!$D:$P,12,FALSE)=0,"",VLOOKUP($A227,'Annex 2 Designated EHV charges'!$D:$P,12,FALSE)),"")</f>
        <v/>
      </c>
      <c r="H227" s="49" t="str">
        <f>IFERROR(IF(VLOOKUP($A227,'Annex 2 Designated EHV charges'!$D:$P,13,FALSE)=0,"",VLOOKUP($A227,'Annex 2 Designated EHV charges'!$D:$P,13,FALSE)),"")</f>
        <v/>
      </c>
    </row>
    <row r="228" spans="1:8" x14ac:dyDescent="0.2">
      <c r="A228" s="49" t="str">
        <f t="array" ref="A228">IFERROR(INDEX('Annex 2 Designated EHV charges'!$D$11:$D$58, MATCH(0, IF(ISBLANK('Annex 2 Designated EHV charges'!$D$11:$D$58),1, COUNTIF(A$4:$A227, 'Annex 2 Designated EHV charges'!$D$11:$D$58)), 0)),"")</f>
        <v/>
      </c>
      <c r="B228" s="49" t="str">
        <f>IF($A228="","",VLOOKUP($A228,'Annex 2 Designated EHV charges'!$D:$O,2,0))</f>
        <v/>
      </c>
      <c r="C228" s="57" t="str">
        <f>IF($A228="","",VLOOKUP($A228,'Annex 2 Designated EHV charges'!$D:$O,3,0))</f>
        <v/>
      </c>
      <c r="D228" s="57" t="str">
        <f>IF($A228="","",VLOOKUP($A228,'Annex 2 Designated EHV charges'!$D:$O,4,0))</f>
        <v/>
      </c>
      <c r="E228" s="58" t="str">
        <f>IFERROR(IF(VLOOKUP($A228,'Annex 2 Designated EHV charges'!$D:$P,10,FALSE)=0,"",VLOOKUP($A228,'Annex 2 Designated EHV charges'!$D:$P,10,FALSE)),"")</f>
        <v/>
      </c>
      <c r="F228" s="59" t="str">
        <f>IFERROR(IF(VLOOKUP($A228,'Annex 2 Designated EHV charges'!$D:$P,11,FALSE)=0,"",VLOOKUP($A228,'Annex 2 Designated EHV charges'!$D:$P,11,FALSE)),"")</f>
        <v/>
      </c>
      <c r="G228" s="59" t="str">
        <f>IFERROR(IF(VLOOKUP($A228,'Annex 2 Designated EHV charges'!$D:$P,12,FALSE)=0,"",VLOOKUP($A228,'Annex 2 Designated EHV charges'!$D:$P,12,FALSE)),"")</f>
        <v/>
      </c>
      <c r="H228" s="49" t="str">
        <f>IFERROR(IF(VLOOKUP($A228,'Annex 2 Designated EHV charges'!$D:$P,13,FALSE)=0,"",VLOOKUP($A228,'Annex 2 Designated EHV charges'!$D:$P,13,FALSE)),"")</f>
        <v/>
      </c>
    </row>
    <row r="229" spans="1:8" x14ac:dyDescent="0.2">
      <c r="A229" s="49" t="str">
        <f t="array" ref="A229">IFERROR(INDEX('Annex 2 Designated EHV charges'!$D$11:$D$58, MATCH(0, IF(ISBLANK('Annex 2 Designated EHV charges'!$D$11:$D$58),1, COUNTIF(A$4:$A228, 'Annex 2 Designated EHV charges'!$D$11:$D$58)), 0)),"")</f>
        <v/>
      </c>
      <c r="B229" s="49" t="str">
        <f>IF($A229="","",VLOOKUP($A229,'Annex 2 Designated EHV charges'!$D:$O,2,0))</f>
        <v/>
      </c>
      <c r="C229" s="57" t="str">
        <f>IF($A229="","",VLOOKUP($A229,'Annex 2 Designated EHV charges'!$D:$O,3,0))</f>
        <v/>
      </c>
      <c r="D229" s="57" t="str">
        <f>IF($A229="","",VLOOKUP($A229,'Annex 2 Designated EHV charges'!$D:$O,4,0))</f>
        <v/>
      </c>
      <c r="E229" s="58" t="str">
        <f>IFERROR(IF(VLOOKUP($A229,'Annex 2 Designated EHV charges'!$D:$P,10,FALSE)=0,"",VLOOKUP($A229,'Annex 2 Designated EHV charges'!$D:$P,10,FALSE)),"")</f>
        <v/>
      </c>
      <c r="F229" s="59" t="str">
        <f>IFERROR(IF(VLOOKUP($A229,'Annex 2 Designated EHV charges'!$D:$P,11,FALSE)=0,"",VLOOKUP($A229,'Annex 2 Designated EHV charges'!$D:$P,11,FALSE)),"")</f>
        <v/>
      </c>
      <c r="G229" s="59" t="str">
        <f>IFERROR(IF(VLOOKUP($A229,'Annex 2 Designated EHV charges'!$D:$P,12,FALSE)=0,"",VLOOKUP($A229,'Annex 2 Designated EHV charges'!$D:$P,12,FALSE)),"")</f>
        <v/>
      </c>
      <c r="H229" s="49" t="str">
        <f>IFERROR(IF(VLOOKUP($A229,'Annex 2 Designated EHV charges'!$D:$P,13,FALSE)=0,"",VLOOKUP($A229,'Annex 2 Designated EHV charges'!$D:$P,13,FALSE)),"")</f>
        <v/>
      </c>
    </row>
    <row r="230" spans="1:8" x14ac:dyDescent="0.2">
      <c r="A230" s="49" t="str">
        <f t="array" ref="A230">IFERROR(INDEX('Annex 2 Designated EHV charges'!$D$11:$D$58, MATCH(0, IF(ISBLANK('Annex 2 Designated EHV charges'!$D$11:$D$58),1, COUNTIF(A$4:$A229, 'Annex 2 Designated EHV charges'!$D$11:$D$58)), 0)),"")</f>
        <v/>
      </c>
      <c r="B230" s="49" t="str">
        <f>IF($A230="","",VLOOKUP($A230,'Annex 2 Designated EHV charges'!$D:$O,2,0))</f>
        <v/>
      </c>
      <c r="C230" s="57" t="str">
        <f>IF($A230="","",VLOOKUP($A230,'Annex 2 Designated EHV charges'!$D:$O,3,0))</f>
        <v/>
      </c>
      <c r="D230" s="57" t="str">
        <f>IF($A230="","",VLOOKUP($A230,'Annex 2 Designated EHV charges'!$D:$O,4,0))</f>
        <v/>
      </c>
      <c r="E230" s="58" t="str">
        <f>IFERROR(IF(VLOOKUP($A230,'Annex 2 Designated EHV charges'!$D:$P,10,FALSE)=0,"",VLOOKUP($A230,'Annex 2 Designated EHV charges'!$D:$P,10,FALSE)),"")</f>
        <v/>
      </c>
      <c r="F230" s="59" t="str">
        <f>IFERROR(IF(VLOOKUP($A230,'Annex 2 Designated EHV charges'!$D:$P,11,FALSE)=0,"",VLOOKUP($A230,'Annex 2 Designated EHV charges'!$D:$P,11,FALSE)),"")</f>
        <v/>
      </c>
      <c r="G230" s="59" t="str">
        <f>IFERROR(IF(VLOOKUP($A230,'Annex 2 Designated EHV charges'!$D:$P,12,FALSE)=0,"",VLOOKUP($A230,'Annex 2 Designated EHV charges'!$D:$P,12,FALSE)),"")</f>
        <v/>
      </c>
      <c r="H230" s="49" t="str">
        <f>IFERROR(IF(VLOOKUP($A230,'Annex 2 Designated EHV charges'!$D:$P,13,FALSE)=0,"",VLOOKUP($A230,'Annex 2 Designated EHV charges'!$D:$P,13,FALSE)),"")</f>
        <v/>
      </c>
    </row>
    <row r="231" spans="1:8" x14ac:dyDescent="0.2">
      <c r="A231" s="49" t="str">
        <f t="array" ref="A231">IFERROR(INDEX('Annex 2 Designated EHV charges'!$D$11:$D$58, MATCH(0, IF(ISBLANK('Annex 2 Designated EHV charges'!$D$11:$D$58),1, COUNTIF(A$4:$A230, 'Annex 2 Designated EHV charges'!$D$11:$D$58)), 0)),"")</f>
        <v/>
      </c>
      <c r="B231" s="49" t="str">
        <f>IF($A231="","",VLOOKUP($A231,'Annex 2 Designated EHV charges'!$D:$O,2,0))</f>
        <v/>
      </c>
      <c r="C231" s="57" t="str">
        <f>IF($A231="","",VLOOKUP($A231,'Annex 2 Designated EHV charges'!$D:$O,3,0))</f>
        <v/>
      </c>
      <c r="D231" s="57" t="str">
        <f>IF($A231="","",VLOOKUP($A231,'Annex 2 Designated EHV charges'!$D:$O,4,0))</f>
        <v/>
      </c>
      <c r="E231" s="58" t="str">
        <f>IFERROR(IF(VLOOKUP($A231,'Annex 2 Designated EHV charges'!$D:$P,10,FALSE)=0,"",VLOOKUP($A231,'Annex 2 Designated EHV charges'!$D:$P,10,FALSE)),"")</f>
        <v/>
      </c>
      <c r="F231" s="59" t="str">
        <f>IFERROR(IF(VLOOKUP($A231,'Annex 2 Designated EHV charges'!$D:$P,11,FALSE)=0,"",VLOOKUP($A231,'Annex 2 Designated EHV charges'!$D:$P,11,FALSE)),"")</f>
        <v/>
      </c>
      <c r="G231" s="59" t="str">
        <f>IFERROR(IF(VLOOKUP($A231,'Annex 2 Designated EHV charges'!$D:$P,12,FALSE)=0,"",VLOOKUP($A231,'Annex 2 Designated EHV charges'!$D:$P,12,FALSE)),"")</f>
        <v/>
      </c>
      <c r="H231" s="49" t="str">
        <f>IFERROR(IF(VLOOKUP($A231,'Annex 2 Designated EHV charges'!$D:$P,13,FALSE)=0,"",VLOOKUP($A231,'Annex 2 Designated EHV charges'!$D:$P,13,FALSE)),"")</f>
        <v/>
      </c>
    </row>
    <row r="232" spans="1:8" x14ac:dyDescent="0.2">
      <c r="A232" s="49" t="str">
        <f t="array" ref="A232">IFERROR(INDEX('Annex 2 Designated EHV charges'!$D$11:$D$58, MATCH(0, IF(ISBLANK('Annex 2 Designated EHV charges'!$D$11:$D$58),1, COUNTIF(A$4:$A231, 'Annex 2 Designated EHV charges'!$D$11:$D$58)), 0)),"")</f>
        <v/>
      </c>
      <c r="B232" s="49" t="str">
        <f>IF($A232="","",VLOOKUP($A232,'Annex 2 Designated EHV charges'!$D:$O,2,0))</f>
        <v/>
      </c>
      <c r="C232" s="57" t="str">
        <f>IF($A232="","",VLOOKUP($A232,'Annex 2 Designated EHV charges'!$D:$O,3,0))</f>
        <v/>
      </c>
      <c r="D232" s="57" t="str">
        <f>IF($A232="","",VLOOKUP($A232,'Annex 2 Designated EHV charges'!$D:$O,4,0))</f>
        <v/>
      </c>
      <c r="E232" s="58" t="str">
        <f>IFERROR(IF(VLOOKUP($A232,'Annex 2 Designated EHV charges'!$D:$P,10,FALSE)=0,"",VLOOKUP($A232,'Annex 2 Designated EHV charges'!$D:$P,10,FALSE)),"")</f>
        <v/>
      </c>
      <c r="F232" s="59" t="str">
        <f>IFERROR(IF(VLOOKUP($A232,'Annex 2 Designated EHV charges'!$D:$P,11,FALSE)=0,"",VLOOKUP($A232,'Annex 2 Designated EHV charges'!$D:$P,11,FALSE)),"")</f>
        <v/>
      </c>
      <c r="G232" s="59" t="str">
        <f>IFERROR(IF(VLOOKUP($A232,'Annex 2 Designated EHV charges'!$D:$P,12,FALSE)=0,"",VLOOKUP($A232,'Annex 2 Designated EHV charges'!$D:$P,12,FALSE)),"")</f>
        <v/>
      </c>
      <c r="H232" s="49" t="str">
        <f>IFERROR(IF(VLOOKUP($A232,'Annex 2 Designated EHV charges'!$D:$P,13,FALSE)=0,"",VLOOKUP($A232,'Annex 2 Designated EHV charges'!$D:$P,13,FALSE)),"")</f>
        <v/>
      </c>
    </row>
    <row r="233" spans="1:8" x14ac:dyDescent="0.2">
      <c r="A233" s="49" t="str">
        <f t="array" ref="A233">IFERROR(INDEX('Annex 2 Designated EHV charges'!$D$11:$D$58, MATCH(0, IF(ISBLANK('Annex 2 Designated EHV charges'!$D$11:$D$58),1, COUNTIF(A$4:$A232, 'Annex 2 Designated EHV charges'!$D$11:$D$58)), 0)),"")</f>
        <v/>
      </c>
      <c r="B233" s="49" t="str">
        <f>IF($A233="","",VLOOKUP($A233,'Annex 2 Designated EHV charges'!$D:$O,2,0))</f>
        <v/>
      </c>
      <c r="C233" s="57" t="str">
        <f>IF($A233="","",VLOOKUP($A233,'Annex 2 Designated EHV charges'!$D:$O,3,0))</f>
        <v/>
      </c>
      <c r="D233" s="57" t="str">
        <f>IF($A233="","",VLOOKUP($A233,'Annex 2 Designated EHV charges'!$D:$O,4,0))</f>
        <v/>
      </c>
      <c r="E233" s="58" t="str">
        <f>IFERROR(IF(VLOOKUP($A233,'Annex 2 Designated EHV charges'!$D:$P,10,FALSE)=0,"",VLOOKUP($A233,'Annex 2 Designated EHV charges'!$D:$P,10,FALSE)),"")</f>
        <v/>
      </c>
      <c r="F233" s="59" t="str">
        <f>IFERROR(IF(VLOOKUP($A233,'Annex 2 Designated EHV charges'!$D:$P,11,FALSE)=0,"",VLOOKUP($A233,'Annex 2 Designated EHV charges'!$D:$P,11,FALSE)),"")</f>
        <v/>
      </c>
      <c r="G233" s="59" t="str">
        <f>IFERROR(IF(VLOOKUP($A233,'Annex 2 Designated EHV charges'!$D:$P,12,FALSE)=0,"",VLOOKUP($A233,'Annex 2 Designated EHV charges'!$D:$P,12,FALSE)),"")</f>
        <v/>
      </c>
      <c r="H233" s="49" t="str">
        <f>IFERROR(IF(VLOOKUP($A233,'Annex 2 Designated EHV charges'!$D:$P,13,FALSE)=0,"",VLOOKUP($A233,'Annex 2 Designated EHV charges'!$D:$P,13,FALSE)),"")</f>
        <v/>
      </c>
    </row>
    <row r="234" spans="1:8" x14ac:dyDescent="0.2">
      <c r="A234" s="49" t="str">
        <f t="array" ref="A234">IFERROR(INDEX('Annex 2 Designated EHV charges'!$D$11:$D$58, MATCH(0, IF(ISBLANK('Annex 2 Designated EHV charges'!$D$11:$D$58),1, COUNTIF(A$4:$A233, 'Annex 2 Designated EHV charges'!$D$11:$D$58)), 0)),"")</f>
        <v/>
      </c>
      <c r="B234" s="49" t="str">
        <f>IF($A234="","",VLOOKUP($A234,'Annex 2 Designated EHV charges'!$D:$O,2,0))</f>
        <v/>
      </c>
      <c r="C234" s="57" t="str">
        <f>IF($A234="","",VLOOKUP($A234,'Annex 2 Designated EHV charges'!$D:$O,3,0))</f>
        <v/>
      </c>
      <c r="D234" s="57" t="str">
        <f>IF($A234="","",VLOOKUP($A234,'Annex 2 Designated EHV charges'!$D:$O,4,0))</f>
        <v/>
      </c>
      <c r="E234" s="58" t="str">
        <f>IFERROR(IF(VLOOKUP($A234,'Annex 2 Designated EHV charges'!$D:$P,10,FALSE)=0,"",VLOOKUP($A234,'Annex 2 Designated EHV charges'!$D:$P,10,FALSE)),"")</f>
        <v/>
      </c>
      <c r="F234" s="59" t="str">
        <f>IFERROR(IF(VLOOKUP($A234,'Annex 2 Designated EHV charges'!$D:$P,11,FALSE)=0,"",VLOOKUP($A234,'Annex 2 Designated EHV charges'!$D:$P,11,FALSE)),"")</f>
        <v/>
      </c>
      <c r="G234" s="59" t="str">
        <f>IFERROR(IF(VLOOKUP($A234,'Annex 2 Designated EHV charges'!$D:$P,12,FALSE)=0,"",VLOOKUP($A234,'Annex 2 Designated EHV charges'!$D:$P,12,FALSE)),"")</f>
        <v/>
      </c>
      <c r="H234" s="49" t="str">
        <f>IFERROR(IF(VLOOKUP($A234,'Annex 2 Designated EHV charges'!$D:$P,13,FALSE)=0,"",VLOOKUP($A234,'Annex 2 Designated EHV charges'!$D:$P,13,FALSE)),"")</f>
        <v/>
      </c>
    </row>
    <row r="235" spans="1:8" x14ac:dyDescent="0.2">
      <c r="A235" s="49" t="str">
        <f t="array" ref="A235">IFERROR(INDEX('Annex 2 Designated EHV charges'!$D$11:$D$58, MATCH(0, IF(ISBLANK('Annex 2 Designated EHV charges'!$D$11:$D$58),1, COUNTIF(A$4:$A234, 'Annex 2 Designated EHV charges'!$D$11:$D$58)), 0)),"")</f>
        <v/>
      </c>
      <c r="B235" s="49" t="str">
        <f>IF($A235="","",VLOOKUP($A235,'Annex 2 Designated EHV charges'!$D:$O,2,0))</f>
        <v/>
      </c>
      <c r="C235" s="57" t="str">
        <f>IF($A235="","",VLOOKUP($A235,'Annex 2 Designated EHV charges'!$D:$O,3,0))</f>
        <v/>
      </c>
      <c r="D235" s="57" t="str">
        <f>IF($A235="","",VLOOKUP($A235,'Annex 2 Designated EHV charges'!$D:$O,4,0))</f>
        <v/>
      </c>
      <c r="E235" s="58" t="str">
        <f>IFERROR(IF(VLOOKUP($A235,'Annex 2 Designated EHV charges'!$D:$P,10,FALSE)=0,"",VLOOKUP($A235,'Annex 2 Designated EHV charges'!$D:$P,10,FALSE)),"")</f>
        <v/>
      </c>
      <c r="F235" s="59" t="str">
        <f>IFERROR(IF(VLOOKUP($A235,'Annex 2 Designated EHV charges'!$D:$P,11,FALSE)=0,"",VLOOKUP($A235,'Annex 2 Designated EHV charges'!$D:$P,11,FALSE)),"")</f>
        <v/>
      </c>
      <c r="G235" s="59" t="str">
        <f>IFERROR(IF(VLOOKUP($A235,'Annex 2 Designated EHV charges'!$D:$P,12,FALSE)=0,"",VLOOKUP($A235,'Annex 2 Designated EHV charges'!$D:$P,12,FALSE)),"")</f>
        <v/>
      </c>
      <c r="H235" s="49" t="str">
        <f>IFERROR(IF(VLOOKUP($A235,'Annex 2 Designated EHV charges'!$D:$P,13,FALSE)=0,"",VLOOKUP($A235,'Annex 2 Designated EHV charges'!$D:$P,13,FALSE)),"")</f>
        <v/>
      </c>
    </row>
    <row r="236" spans="1:8" x14ac:dyDescent="0.2">
      <c r="A236" s="49" t="str">
        <f t="array" ref="A236">IFERROR(INDEX('Annex 2 Designated EHV charges'!$D$11:$D$58, MATCH(0, IF(ISBLANK('Annex 2 Designated EHV charges'!$D$11:$D$58),1, COUNTIF(A$4:$A235, 'Annex 2 Designated EHV charges'!$D$11:$D$58)), 0)),"")</f>
        <v/>
      </c>
      <c r="B236" s="49" t="str">
        <f>IF($A236="","",VLOOKUP($A236,'Annex 2 Designated EHV charges'!$D:$O,2,0))</f>
        <v/>
      </c>
      <c r="C236" s="57" t="str">
        <f>IF($A236="","",VLOOKUP($A236,'Annex 2 Designated EHV charges'!$D:$O,3,0))</f>
        <v/>
      </c>
      <c r="D236" s="57" t="str">
        <f>IF($A236="","",VLOOKUP($A236,'Annex 2 Designated EHV charges'!$D:$O,4,0))</f>
        <v/>
      </c>
      <c r="E236" s="58" t="str">
        <f>IFERROR(IF(VLOOKUP($A236,'Annex 2 Designated EHV charges'!$D:$P,10,FALSE)=0,"",VLOOKUP($A236,'Annex 2 Designated EHV charges'!$D:$P,10,FALSE)),"")</f>
        <v/>
      </c>
      <c r="F236" s="59" t="str">
        <f>IFERROR(IF(VLOOKUP($A236,'Annex 2 Designated EHV charges'!$D:$P,11,FALSE)=0,"",VLOOKUP($A236,'Annex 2 Designated EHV charges'!$D:$P,11,FALSE)),"")</f>
        <v/>
      </c>
      <c r="G236" s="59" t="str">
        <f>IFERROR(IF(VLOOKUP($A236,'Annex 2 Designated EHV charges'!$D:$P,12,FALSE)=0,"",VLOOKUP($A236,'Annex 2 Designated EHV charges'!$D:$P,12,FALSE)),"")</f>
        <v/>
      </c>
      <c r="H236" s="49" t="str">
        <f>IFERROR(IF(VLOOKUP($A236,'Annex 2 Designated EHV charges'!$D:$P,13,FALSE)=0,"",VLOOKUP($A236,'Annex 2 Designated EHV charges'!$D:$P,13,FALSE)),"")</f>
        <v/>
      </c>
    </row>
    <row r="237" spans="1:8" x14ac:dyDescent="0.2">
      <c r="A237" s="49" t="str">
        <f t="array" ref="A237">IFERROR(INDEX('Annex 2 Designated EHV charges'!$D$11:$D$58, MATCH(0, IF(ISBLANK('Annex 2 Designated EHV charges'!$D$11:$D$58),1, COUNTIF(A$4:$A236, 'Annex 2 Designated EHV charges'!$D$11:$D$58)), 0)),"")</f>
        <v/>
      </c>
      <c r="B237" s="49" t="str">
        <f>IF($A237="","",VLOOKUP($A237,'Annex 2 Designated EHV charges'!$D:$O,2,0))</f>
        <v/>
      </c>
      <c r="C237" s="57" t="str">
        <f>IF($A237="","",VLOOKUP($A237,'Annex 2 Designated EHV charges'!$D:$O,3,0))</f>
        <v/>
      </c>
      <c r="D237" s="57" t="str">
        <f>IF($A237="","",VLOOKUP($A237,'Annex 2 Designated EHV charges'!$D:$O,4,0))</f>
        <v/>
      </c>
      <c r="E237" s="58" t="str">
        <f>IFERROR(IF(VLOOKUP($A237,'Annex 2 Designated EHV charges'!$D:$P,10,FALSE)=0,"",VLOOKUP($A237,'Annex 2 Designated EHV charges'!$D:$P,10,FALSE)),"")</f>
        <v/>
      </c>
      <c r="F237" s="59" t="str">
        <f>IFERROR(IF(VLOOKUP($A237,'Annex 2 Designated EHV charges'!$D:$P,11,FALSE)=0,"",VLOOKUP($A237,'Annex 2 Designated EHV charges'!$D:$P,11,FALSE)),"")</f>
        <v/>
      </c>
      <c r="G237" s="59" t="str">
        <f>IFERROR(IF(VLOOKUP($A237,'Annex 2 Designated EHV charges'!$D:$P,12,FALSE)=0,"",VLOOKUP($A237,'Annex 2 Designated EHV charges'!$D:$P,12,FALSE)),"")</f>
        <v/>
      </c>
      <c r="H237" s="49" t="str">
        <f>IFERROR(IF(VLOOKUP($A237,'Annex 2 Designated EHV charges'!$D:$P,13,FALSE)=0,"",VLOOKUP($A237,'Annex 2 Designated EHV charges'!$D:$P,13,FALSE)),"")</f>
        <v/>
      </c>
    </row>
    <row r="238" spans="1:8" x14ac:dyDescent="0.2">
      <c r="A238" s="49" t="str">
        <f t="array" ref="A238">IFERROR(INDEX('Annex 2 Designated EHV charges'!$D$11:$D$58, MATCH(0, IF(ISBLANK('Annex 2 Designated EHV charges'!$D$11:$D$58),1, COUNTIF(A$4:$A237, 'Annex 2 Designated EHV charges'!$D$11:$D$58)), 0)),"")</f>
        <v/>
      </c>
      <c r="B238" s="49" t="str">
        <f>IF($A238="","",VLOOKUP($A238,'Annex 2 Designated EHV charges'!$D:$O,2,0))</f>
        <v/>
      </c>
      <c r="C238" s="57" t="str">
        <f>IF($A238="","",VLOOKUP($A238,'Annex 2 Designated EHV charges'!$D:$O,3,0))</f>
        <v/>
      </c>
      <c r="D238" s="57" t="str">
        <f>IF($A238="","",VLOOKUP($A238,'Annex 2 Designated EHV charges'!$D:$O,4,0))</f>
        <v/>
      </c>
      <c r="E238" s="58" t="str">
        <f>IFERROR(IF(VLOOKUP($A238,'Annex 2 Designated EHV charges'!$D:$P,10,FALSE)=0,"",VLOOKUP($A238,'Annex 2 Designated EHV charges'!$D:$P,10,FALSE)),"")</f>
        <v/>
      </c>
      <c r="F238" s="59" t="str">
        <f>IFERROR(IF(VLOOKUP($A238,'Annex 2 Designated EHV charges'!$D:$P,11,FALSE)=0,"",VLOOKUP($A238,'Annex 2 Designated EHV charges'!$D:$P,11,FALSE)),"")</f>
        <v/>
      </c>
      <c r="G238" s="59" t="str">
        <f>IFERROR(IF(VLOOKUP($A238,'Annex 2 Designated EHV charges'!$D:$P,12,FALSE)=0,"",VLOOKUP($A238,'Annex 2 Designated EHV charges'!$D:$P,12,FALSE)),"")</f>
        <v/>
      </c>
      <c r="H238" s="49" t="str">
        <f>IFERROR(IF(VLOOKUP($A238,'Annex 2 Designated EHV charges'!$D:$P,13,FALSE)=0,"",VLOOKUP($A238,'Annex 2 Designated EHV charges'!$D:$P,13,FALSE)),"")</f>
        <v/>
      </c>
    </row>
    <row r="239" spans="1:8" x14ac:dyDescent="0.2">
      <c r="A239" s="49" t="str">
        <f t="array" ref="A239">IFERROR(INDEX('Annex 2 Designated EHV charges'!$D$11:$D$58, MATCH(0, IF(ISBLANK('Annex 2 Designated EHV charges'!$D$11:$D$58),1, COUNTIF(A$4:$A238, 'Annex 2 Designated EHV charges'!$D$11:$D$58)), 0)),"")</f>
        <v/>
      </c>
      <c r="B239" s="49" t="str">
        <f>IF($A239="","",VLOOKUP($A239,'Annex 2 Designated EHV charges'!$D:$O,2,0))</f>
        <v/>
      </c>
      <c r="C239" s="57" t="str">
        <f>IF($A239="","",VLOOKUP($A239,'Annex 2 Designated EHV charges'!$D:$O,3,0))</f>
        <v/>
      </c>
      <c r="D239" s="57" t="str">
        <f>IF($A239="","",VLOOKUP($A239,'Annex 2 Designated EHV charges'!$D:$O,4,0))</f>
        <v/>
      </c>
      <c r="E239" s="58" t="str">
        <f>IFERROR(IF(VLOOKUP($A239,'Annex 2 Designated EHV charges'!$D:$P,10,FALSE)=0,"",VLOOKUP($A239,'Annex 2 Designated EHV charges'!$D:$P,10,FALSE)),"")</f>
        <v/>
      </c>
      <c r="F239" s="59" t="str">
        <f>IFERROR(IF(VLOOKUP($A239,'Annex 2 Designated EHV charges'!$D:$P,11,FALSE)=0,"",VLOOKUP($A239,'Annex 2 Designated EHV charges'!$D:$P,11,FALSE)),"")</f>
        <v/>
      </c>
      <c r="G239" s="59" t="str">
        <f>IFERROR(IF(VLOOKUP($A239,'Annex 2 Designated EHV charges'!$D:$P,12,FALSE)=0,"",VLOOKUP($A239,'Annex 2 Designated EHV charges'!$D:$P,12,FALSE)),"")</f>
        <v/>
      </c>
      <c r="H239" s="49" t="str">
        <f>IFERROR(IF(VLOOKUP($A239,'Annex 2 Designated EHV charges'!$D:$P,13,FALSE)=0,"",VLOOKUP($A239,'Annex 2 Designated EHV charges'!$D:$P,13,FALSE)),"")</f>
        <v/>
      </c>
    </row>
    <row r="240" spans="1:8" x14ac:dyDescent="0.2">
      <c r="A240" s="49" t="str">
        <f t="array" ref="A240">IFERROR(INDEX('Annex 2 Designated EHV charges'!$D$11:$D$58, MATCH(0, IF(ISBLANK('Annex 2 Designated EHV charges'!$D$11:$D$58),1, COUNTIF(A$4:$A239, 'Annex 2 Designated EHV charges'!$D$11:$D$58)), 0)),"")</f>
        <v/>
      </c>
      <c r="B240" s="49" t="str">
        <f>IF($A240="","",VLOOKUP($A240,'Annex 2 Designated EHV charges'!$D:$O,2,0))</f>
        <v/>
      </c>
      <c r="C240" s="57" t="str">
        <f>IF($A240="","",VLOOKUP($A240,'Annex 2 Designated EHV charges'!$D:$O,3,0))</f>
        <v/>
      </c>
      <c r="D240" s="57" t="str">
        <f>IF($A240="","",VLOOKUP($A240,'Annex 2 Designated EHV charges'!$D:$O,4,0))</f>
        <v/>
      </c>
      <c r="E240" s="58" t="str">
        <f>IFERROR(IF(VLOOKUP($A240,'Annex 2 Designated EHV charges'!$D:$P,10,FALSE)=0,"",VLOOKUP($A240,'Annex 2 Designated EHV charges'!$D:$P,10,FALSE)),"")</f>
        <v/>
      </c>
      <c r="F240" s="59" t="str">
        <f>IFERROR(IF(VLOOKUP($A240,'Annex 2 Designated EHV charges'!$D:$P,11,FALSE)=0,"",VLOOKUP($A240,'Annex 2 Designated EHV charges'!$D:$P,11,FALSE)),"")</f>
        <v/>
      </c>
      <c r="G240" s="59" t="str">
        <f>IFERROR(IF(VLOOKUP($A240,'Annex 2 Designated EHV charges'!$D:$P,12,FALSE)=0,"",VLOOKUP($A240,'Annex 2 Designated EHV charges'!$D:$P,12,FALSE)),"")</f>
        <v/>
      </c>
      <c r="H240" s="49" t="str">
        <f>IFERROR(IF(VLOOKUP($A240,'Annex 2 Designated EHV charges'!$D:$P,13,FALSE)=0,"",VLOOKUP($A240,'Annex 2 Designated EHV charges'!$D:$P,13,FALSE)),"")</f>
        <v/>
      </c>
    </row>
    <row r="241" spans="1:8" x14ac:dyDescent="0.2">
      <c r="A241" s="49" t="str">
        <f t="array" ref="A241">IFERROR(INDEX('Annex 2 Designated EHV charges'!$D$11:$D$58, MATCH(0, IF(ISBLANK('Annex 2 Designated EHV charges'!$D$11:$D$58),1, COUNTIF(A$4:$A240, 'Annex 2 Designated EHV charges'!$D$11:$D$58)), 0)),"")</f>
        <v/>
      </c>
      <c r="B241" s="49" t="str">
        <f>IF($A241="","",VLOOKUP($A241,'Annex 2 Designated EHV charges'!$D:$O,2,0))</f>
        <v/>
      </c>
      <c r="C241" s="57" t="str">
        <f>IF($A241="","",VLOOKUP($A241,'Annex 2 Designated EHV charges'!$D:$O,3,0))</f>
        <v/>
      </c>
      <c r="D241" s="57" t="str">
        <f>IF($A241="","",VLOOKUP($A241,'Annex 2 Designated EHV charges'!$D:$O,4,0))</f>
        <v/>
      </c>
      <c r="E241" s="58" t="str">
        <f>IFERROR(IF(VLOOKUP($A241,'Annex 2 Designated EHV charges'!$D:$P,10,FALSE)=0,"",VLOOKUP($A241,'Annex 2 Designated EHV charges'!$D:$P,10,FALSE)),"")</f>
        <v/>
      </c>
      <c r="F241" s="59" t="str">
        <f>IFERROR(IF(VLOOKUP($A241,'Annex 2 Designated EHV charges'!$D:$P,11,FALSE)=0,"",VLOOKUP($A241,'Annex 2 Designated EHV charges'!$D:$P,11,FALSE)),"")</f>
        <v/>
      </c>
      <c r="G241" s="59" t="str">
        <f>IFERROR(IF(VLOOKUP($A241,'Annex 2 Designated EHV charges'!$D:$P,12,FALSE)=0,"",VLOOKUP($A241,'Annex 2 Designated EHV charges'!$D:$P,12,FALSE)),"")</f>
        <v/>
      </c>
      <c r="H241" s="49" t="str">
        <f>IFERROR(IF(VLOOKUP($A241,'Annex 2 Designated EHV charges'!$D:$P,13,FALSE)=0,"",VLOOKUP($A241,'Annex 2 Designated EHV charges'!$D:$P,13,FALSE)),"")</f>
        <v/>
      </c>
    </row>
    <row r="242" spans="1:8" x14ac:dyDescent="0.2">
      <c r="A242" s="49" t="str">
        <f t="array" ref="A242">IFERROR(INDEX('Annex 2 Designated EHV charges'!$D$11:$D$58, MATCH(0, IF(ISBLANK('Annex 2 Designated EHV charges'!$D$11:$D$58),1, COUNTIF(A$4:$A241, 'Annex 2 Designated EHV charges'!$D$11:$D$58)), 0)),"")</f>
        <v/>
      </c>
      <c r="B242" s="49" t="str">
        <f>IF($A242="","",VLOOKUP($A242,'Annex 2 Designated EHV charges'!$D:$O,2,0))</f>
        <v/>
      </c>
      <c r="C242" s="57" t="str">
        <f>IF($A242="","",VLOOKUP($A242,'Annex 2 Designated EHV charges'!$D:$O,3,0))</f>
        <v/>
      </c>
      <c r="D242" s="57" t="str">
        <f>IF($A242="","",VLOOKUP($A242,'Annex 2 Designated EHV charges'!$D:$O,4,0))</f>
        <v/>
      </c>
      <c r="E242" s="58" t="str">
        <f>IFERROR(IF(VLOOKUP($A242,'Annex 2 Designated EHV charges'!$D:$P,10,FALSE)=0,"",VLOOKUP($A242,'Annex 2 Designated EHV charges'!$D:$P,10,FALSE)),"")</f>
        <v/>
      </c>
      <c r="F242" s="59" t="str">
        <f>IFERROR(IF(VLOOKUP($A242,'Annex 2 Designated EHV charges'!$D:$P,11,FALSE)=0,"",VLOOKUP($A242,'Annex 2 Designated EHV charges'!$D:$P,11,FALSE)),"")</f>
        <v/>
      </c>
      <c r="G242" s="59" t="str">
        <f>IFERROR(IF(VLOOKUP($A242,'Annex 2 Designated EHV charges'!$D:$P,12,FALSE)=0,"",VLOOKUP($A242,'Annex 2 Designated EHV charges'!$D:$P,12,FALSE)),"")</f>
        <v/>
      </c>
      <c r="H242" s="49" t="str">
        <f>IFERROR(IF(VLOOKUP($A242,'Annex 2 Designated EHV charges'!$D:$P,13,FALSE)=0,"",VLOOKUP($A242,'Annex 2 Designated EHV charges'!$D:$P,13,FALSE)),"")</f>
        <v/>
      </c>
    </row>
    <row r="243" spans="1:8" x14ac:dyDescent="0.2">
      <c r="A243" s="49" t="str">
        <f t="array" ref="A243">IFERROR(INDEX('Annex 2 Designated EHV charges'!$D$11:$D$58, MATCH(0, IF(ISBLANK('Annex 2 Designated EHV charges'!$D$11:$D$58),1, COUNTIF(A$4:$A242, 'Annex 2 Designated EHV charges'!$D$11:$D$58)), 0)),"")</f>
        <v/>
      </c>
      <c r="B243" s="49" t="str">
        <f>IF($A243="","",VLOOKUP($A243,'Annex 2 Designated EHV charges'!$D:$O,2,0))</f>
        <v/>
      </c>
      <c r="C243" s="57" t="str">
        <f>IF($A243="","",VLOOKUP($A243,'Annex 2 Designated EHV charges'!$D:$O,3,0))</f>
        <v/>
      </c>
      <c r="D243" s="57" t="str">
        <f>IF($A243="","",VLOOKUP($A243,'Annex 2 Designated EHV charges'!$D:$O,4,0))</f>
        <v/>
      </c>
      <c r="E243" s="58" t="str">
        <f>IFERROR(IF(VLOOKUP($A243,'Annex 2 Designated EHV charges'!$D:$P,10,FALSE)=0,"",VLOOKUP($A243,'Annex 2 Designated EHV charges'!$D:$P,10,FALSE)),"")</f>
        <v/>
      </c>
      <c r="F243" s="59" t="str">
        <f>IFERROR(IF(VLOOKUP($A243,'Annex 2 Designated EHV charges'!$D:$P,11,FALSE)=0,"",VLOOKUP($A243,'Annex 2 Designated EHV charges'!$D:$P,11,FALSE)),"")</f>
        <v/>
      </c>
      <c r="G243" s="59" t="str">
        <f>IFERROR(IF(VLOOKUP($A243,'Annex 2 Designated EHV charges'!$D:$P,12,FALSE)=0,"",VLOOKUP($A243,'Annex 2 Designated EHV charges'!$D:$P,12,FALSE)),"")</f>
        <v/>
      </c>
      <c r="H243" s="49" t="str">
        <f>IFERROR(IF(VLOOKUP($A243,'Annex 2 Designated EHV charges'!$D:$P,13,FALSE)=0,"",VLOOKUP($A243,'Annex 2 Designated EHV charges'!$D:$P,13,FALSE)),"")</f>
        <v/>
      </c>
    </row>
    <row r="244" spans="1:8" x14ac:dyDescent="0.2">
      <c r="A244" s="49" t="str">
        <f t="array" ref="A244">IFERROR(INDEX('Annex 2 Designated EHV charges'!$D$11:$D$58, MATCH(0, IF(ISBLANK('Annex 2 Designated EHV charges'!$D$11:$D$58),1, COUNTIF(A$4:$A243, 'Annex 2 Designated EHV charges'!$D$11:$D$58)), 0)),"")</f>
        <v/>
      </c>
      <c r="B244" s="49" t="str">
        <f>IF($A244="","",VLOOKUP($A244,'Annex 2 Designated EHV charges'!$D:$O,2,0))</f>
        <v/>
      </c>
      <c r="C244" s="57" t="str">
        <f>IF($A244="","",VLOOKUP($A244,'Annex 2 Designated EHV charges'!$D:$O,3,0))</f>
        <v/>
      </c>
      <c r="D244" s="57" t="str">
        <f>IF($A244="","",VLOOKUP($A244,'Annex 2 Designated EHV charges'!$D:$O,4,0))</f>
        <v/>
      </c>
      <c r="E244" s="58" t="str">
        <f>IFERROR(IF(VLOOKUP($A244,'Annex 2 Designated EHV charges'!$D:$P,10,FALSE)=0,"",VLOOKUP($A244,'Annex 2 Designated EHV charges'!$D:$P,10,FALSE)),"")</f>
        <v/>
      </c>
      <c r="F244" s="59" t="str">
        <f>IFERROR(IF(VLOOKUP($A244,'Annex 2 Designated EHV charges'!$D:$P,11,FALSE)=0,"",VLOOKUP($A244,'Annex 2 Designated EHV charges'!$D:$P,11,FALSE)),"")</f>
        <v/>
      </c>
      <c r="G244" s="59" t="str">
        <f>IFERROR(IF(VLOOKUP($A244,'Annex 2 Designated EHV charges'!$D:$P,12,FALSE)=0,"",VLOOKUP($A244,'Annex 2 Designated EHV charges'!$D:$P,12,FALSE)),"")</f>
        <v/>
      </c>
      <c r="H244" s="49" t="str">
        <f>IFERROR(IF(VLOOKUP($A244,'Annex 2 Designated EHV charges'!$D:$P,13,FALSE)=0,"",VLOOKUP($A244,'Annex 2 Designated EHV charges'!$D:$P,13,FALSE)),"")</f>
        <v/>
      </c>
    </row>
    <row r="245" spans="1:8" x14ac:dyDescent="0.2">
      <c r="A245" s="49" t="str">
        <f t="array" ref="A245">IFERROR(INDEX('Annex 2 Designated EHV charges'!$D$11:$D$58, MATCH(0, IF(ISBLANK('Annex 2 Designated EHV charges'!$D$11:$D$58),1, COUNTIF(A$4:$A244, 'Annex 2 Designated EHV charges'!$D$11:$D$58)), 0)),"")</f>
        <v/>
      </c>
      <c r="B245" s="49" t="str">
        <f>IF($A245="","",VLOOKUP($A245,'Annex 2 Designated EHV charges'!$D:$O,2,0))</f>
        <v/>
      </c>
      <c r="C245" s="57" t="str">
        <f>IF($A245="","",VLOOKUP($A245,'Annex 2 Designated EHV charges'!$D:$O,3,0))</f>
        <v/>
      </c>
      <c r="D245" s="57" t="str">
        <f>IF($A245="","",VLOOKUP($A245,'Annex 2 Designated EHV charges'!$D:$O,4,0))</f>
        <v/>
      </c>
      <c r="E245" s="58" t="str">
        <f>IFERROR(IF(VLOOKUP($A245,'Annex 2 Designated EHV charges'!$D:$P,10,FALSE)=0,"",VLOOKUP($A245,'Annex 2 Designated EHV charges'!$D:$P,10,FALSE)),"")</f>
        <v/>
      </c>
      <c r="F245" s="59" t="str">
        <f>IFERROR(IF(VLOOKUP($A245,'Annex 2 Designated EHV charges'!$D:$P,11,FALSE)=0,"",VLOOKUP($A245,'Annex 2 Designated EHV charges'!$D:$P,11,FALSE)),"")</f>
        <v/>
      </c>
      <c r="G245" s="59" t="str">
        <f>IFERROR(IF(VLOOKUP($A245,'Annex 2 Designated EHV charges'!$D:$P,12,FALSE)=0,"",VLOOKUP($A245,'Annex 2 Designated EHV charges'!$D:$P,12,FALSE)),"")</f>
        <v/>
      </c>
      <c r="H245" s="49" t="str">
        <f>IFERROR(IF(VLOOKUP($A245,'Annex 2 Designated EHV charges'!$D:$P,13,FALSE)=0,"",VLOOKUP($A245,'Annex 2 Designated EHV charges'!$D:$P,13,FALSE)),"")</f>
        <v/>
      </c>
    </row>
    <row r="246" spans="1:8" x14ac:dyDescent="0.2">
      <c r="A246" s="49" t="str">
        <f t="array" ref="A246">IFERROR(INDEX('Annex 2 Designated EHV charges'!$D$11:$D$58, MATCH(0, IF(ISBLANK('Annex 2 Designated EHV charges'!$D$11:$D$58),1, COUNTIF(A$4:$A245, 'Annex 2 Designated EHV charges'!$D$11:$D$58)), 0)),"")</f>
        <v/>
      </c>
      <c r="B246" s="49" t="str">
        <f>IF($A246="","",VLOOKUP($A246,'Annex 2 Designated EHV charges'!$D:$O,2,0))</f>
        <v/>
      </c>
      <c r="C246" s="57" t="str">
        <f>IF($A246="","",VLOOKUP($A246,'Annex 2 Designated EHV charges'!$D:$O,3,0))</f>
        <v/>
      </c>
      <c r="D246" s="57" t="str">
        <f>IF($A246="","",VLOOKUP($A246,'Annex 2 Designated EHV charges'!$D:$O,4,0))</f>
        <v/>
      </c>
      <c r="E246" s="58" t="str">
        <f>IFERROR(IF(VLOOKUP($A246,'Annex 2 Designated EHV charges'!$D:$P,10,FALSE)=0,"",VLOOKUP($A246,'Annex 2 Designated EHV charges'!$D:$P,10,FALSE)),"")</f>
        <v/>
      </c>
      <c r="F246" s="59" t="str">
        <f>IFERROR(IF(VLOOKUP($A246,'Annex 2 Designated EHV charges'!$D:$P,11,FALSE)=0,"",VLOOKUP($A246,'Annex 2 Designated EHV charges'!$D:$P,11,FALSE)),"")</f>
        <v/>
      </c>
      <c r="G246" s="59" t="str">
        <f>IFERROR(IF(VLOOKUP($A246,'Annex 2 Designated EHV charges'!$D:$P,12,FALSE)=0,"",VLOOKUP($A246,'Annex 2 Designated EHV charges'!$D:$P,12,FALSE)),"")</f>
        <v/>
      </c>
      <c r="H246" s="49" t="str">
        <f>IFERROR(IF(VLOOKUP($A246,'Annex 2 Designated EHV charges'!$D:$P,13,FALSE)=0,"",VLOOKUP($A246,'Annex 2 Designated EHV charges'!$D:$P,13,FALSE)),"")</f>
        <v/>
      </c>
    </row>
    <row r="247" spans="1:8" x14ac:dyDescent="0.2">
      <c r="A247" s="49" t="str">
        <f t="array" ref="A247">IFERROR(INDEX('Annex 2 Designated EHV charges'!$D$11:$D$58, MATCH(0, IF(ISBLANK('Annex 2 Designated EHV charges'!$D$11:$D$58),1, COUNTIF(A$4:$A246, 'Annex 2 Designated EHV charges'!$D$11:$D$58)), 0)),"")</f>
        <v/>
      </c>
      <c r="B247" s="49" t="str">
        <f>IF($A247="","",VLOOKUP($A247,'Annex 2 Designated EHV charges'!$D:$O,2,0))</f>
        <v/>
      </c>
      <c r="C247" s="57" t="str">
        <f>IF($A247="","",VLOOKUP($A247,'Annex 2 Designated EHV charges'!$D:$O,3,0))</f>
        <v/>
      </c>
      <c r="D247" s="57" t="str">
        <f>IF($A247="","",VLOOKUP($A247,'Annex 2 Designated EHV charges'!$D:$O,4,0))</f>
        <v/>
      </c>
      <c r="E247" s="58" t="str">
        <f>IFERROR(IF(VLOOKUP($A247,'Annex 2 Designated EHV charges'!$D:$P,10,FALSE)=0,"",VLOOKUP($A247,'Annex 2 Designated EHV charges'!$D:$P,10,FALSE)),"")</f>
        <v/>
      </c>
      <c r="F247" s="59" t="str">
        <f>IFERROR(IF(VLOOKUP($A247,'Annex 2 Designated EHV charges'!$D:$P,11,FALSE)=0,"",VLOOKUP($A247,'Annex 2 Designated EHV charges'!$D:$P,11,FALSE)),"")</f>
        <v/>
      </c>
      <c r="G247" s="59" t="str">
        <f>IFERROR(IF(VLOOKUP($A247,'Annex 2 Designated EHV charges'!$D:$P,12,FALSE)=0,"",VLOOKUP($A247,'Annex 2 Designated EHV charges'!$D:$P,12,FALSE)),"")</f>
        <v/>
      </c>
      <c r="H247" s="49" t="str">
        <f>IFERROR(IF(VLOOKUP($A247,'Annex 2 Designated EHV charges'!$D:$P,13,FALSE)=0,"",VLOOKUP($A247,'Annex 2 Designated EHV charges'!$D:$P,13,FALSE)),"")</f>
        <v/>
      </c>
    </row>
    <row r="248" spans="1:8" x14ac:dyDescent="0.2">
      <c r="A248" s="49" t="str">
        <f t="array" ref="A248">IFERROR(INDEX('Annex 2 Designated EHV charges'!$D$11:$D$58, MATCH(0, IF(ISBLANK('Annex 2 Designated EHV charges'!$D$11:$D$58),1, COUNTIF(A$4:$A247, 'Annex 2 Designated EHV charges'!$D$11:$D$58)), 0)),"")</f>
        <v/>
      </c>
      <c r="B248" s="49" t="str">
        <f>IF($A248="","",VLOOKUP($A248,'Annex 2 Designated EHV charges'!$D:$O,2,0))</f>
        <v/>
      </c>
      <c r="C248" s="57" t="str">
        <f>IF($A248="","",VLOOKUP($A248,'Annex 2 Designated EHV charges'!$D:$O,3,0))</f>
        <v/>
      </c>
      <c r="D248" s="57" t="str">
        <f>IF($A248="","",VLOOKUP($A248,'Annex 2 Designated EHV charges'!$D:$O,4,0))</f>
        <v/>
      </c>
      <c r="E248" s="58" t="str">
        <f>IFERROR(IF(VLOOKUP($A248,'Annex 2 Designated EHV charges'!$D:$P,10,FALSE)=0,"",VLOOKUP($A248,'Annex 2 Designated EHV charges'!$D:$P,10,FALSE)),"")</f>
        <v/>
      </c>
      <c r="F248" s="59" t="str">
        <f>IFERROR(IF(VLOOKUP($A248,'Annex 2 Designated EHV charges'!$D:$P,11,FALSE)=0,"",VLOOKUP($A248,'Annex 2 Designated EHV charges'!$D:$P,11,FALSE)),"")</f>
        <v/>
      </c>
      <c r="G248" s="59" t="str">
        <f>IFERROR(IF(VLOOKUP($A248,'Annex 2 Designated EHV charges'!$D:$P,12,FALSE)=0,"",VLOOKUP($A248,'Annex 2 Designated EHV charges'!$D:$P,12,FALSE)),"")</f>
        <v/>
      </c>
      <c r="H248" s="49" t="str">
        <f>IFERROR(IF(VLOOKUP($A248,'Annex 2 Designated EHV charges'!$D:$P,13,FALSE)=0,"",VLOOKUP($A248,'Annex 2 Designated EHV charges'!$D:$P,13,FALSE)),"")</f>
        <v/>
      </c>
    </row>
    <row r="249" spans="1:8" x14ac:dyDescent="0.2">
      <c r="A249" s="49" t="str">
        <f t="array" ref="A249">IFERROR(INDEX('Annex 2 Designated EHV charges'!$D$11:$D$58, MATCH(0, IF(ISBLANK('Annex 2 Designated EHV charges'!$D$11:$D$58),1, COUNTIF(A$4:$A248, 'Annex 2 Designated EHV charges'!$D$11:$D$58)), 0)),"")</f>
        <v/>
      </c>
      <c r="B249" s="49" t="str">
        <f>IF($A249="","",VLOOKUP($A249,'Annex 2 Designated EHV charges'!$D:$O,2,0))</f>
        <v/>
      </c>
      <c r="C249" s="57" t="str">
        <f>IF($A249="","",VLOOKUP($A249,'Annex 2 Designated EHV charges'!$D:$O,3,0))</f>
        <v/>
      </c>
      <c r="D249" s="57" t="str">
        <f>IF($A249="","",VLOOKUP($A249,'Annex 2 Designated EHV charges'!$D:$O,4,0))</f>
        <v/>
      </c>
      <c r="E249" s="58" t="str">
        <f>IFERROR(IF(VLOOKUP($A249,'Annex 2 Designated EHV charges'!$D:$P,10,FALSE)=0,"",VLOOKUP($A249,'Annex 2 Designated EHV charges'!$D:$P,10,FALSE)),"")</f>
        <v/>
      </c>
      <c r="F249" s="59" t="str">
        <f>IFERROR(IF(VLOOKUP($A249,'Annex 2 Designated EHV charges'!$D:$P,11,FALSE)=0,"",VLOOKUP($A249,'Annex 2 Designated EHV charges'!$D:$P,11,FALSE)),"")</f>
        <v/>
      </c>
      <c r="G249" s="59" t="str">
        <f>IFERROR(IF(VLOOKUP($A249,'Annex 2 Designated EHV charges'!$D:$P,12,FALSE)=0,"",VLOOKUP($A249,'Annex 2 Designated EHV charges'!$D:$P,12,FALSE)),"")</f>
        <v/>
      </c>
      <c r="H249" s="49" t="str">
        <f>IFERROR(IF(VLOOKUP($A249,'Annex 2 Designated EHV charges'!$D:$P,13,FALSE)=0,"",VLOOKUP($A249,'Annex 2 Designated EHV charges'!$D:$P,13,FALSE)),"")</f>
        <v/>
      </c>
    </row>
    <row r="250" spans="1:8" x14ac:dyDescent="0.2">
      <c r="A250" s="49" t="str">
        <f t="array" ref="A250">IFERROR(INDEX('Annex 2 Designated EHV charges'!$D$11:$D$58, MATCH(0, IF(ISBLANK('Annex 2 Designated EHV charges'!$D$11:$D$58),1, COUNTIF(A$4:$A249, 'Annex 2 Designated EHV charges'!$D$11:$D$58)), 0)),"")</f>
        <v/>
      </c>
      <c r="B250" s="49" t="str">
        <f>IF($A250="","",VLOOKUP($A250,'Annex 2 Designated EHV charges'!$D:$O,2,0))</f>
        <v/>
      </c>
      <c r="C250" s="57" t="str">
        <f>IF($A250="","",VLOOKUP($A250,'Annex 2 Designated EHV charges'!$D:$O,3,0))</f>
        <v/>
      </c>
      <c r="D250" s="57" t="str">
        <f>IF($A250="","",VLOOKUP($A250,'Annex 2 Designated EHV charges'!$D:$O,4,0))</f>
        <v/>
      </c>
      <c r="E250" s="58" t="str">
        <f>IFERROR(IF(VLOOKUP($A250,'Annex 2 Designated EHV charges'!$D:$P,10,FALSE)=0,"",VLOOKUP($A250,'Annex 2 Designated EHV charges'!$D:$P,10,FALSE)),"")</f>
        <v/>
      </c>
      <c r="F250" s="59" t="str">
        <f>IFERROR(IF(VLOOKUP($A250,'Annex 2 Designated EHV charges'!$D:$P,11,FALSE)=0,"",VLOOKUP($A250,'Annex 2 Designated EHV charges'!$D:$P,11,FALSE)),"")</f>
        <v/>
      </c>
      <c r="G250" s="59" t="str">
        <f>IFERROR(IF(VLOOKUP($A250,'Annex 2 Designated EHV charges'!$D:$P,12,FALSE)=0,"",VLOOKUP($A250,'Annex 2 Designated EHV charges'!$D:$P,12,FALSE)),"")</f>
        <v/>
      </c>
      <c r="H250" s="49" t="str">
        <f>IFERROR(IF(VLOOKUP($A250,'Annex 2 Designated EHV charges'!$D:$P,13,FALSE)=0,"",VLOOKUP($A250,'Annex 2 Designated EHV charges'!$D:$P,13,FALSE)),"")</f>
        <v/>
      </c>
    </row>
    <row r="251" spans="1:8" x14ac:dyDescent="0.2">
      <c r="A251" s="49" t="str">
        <f t="array" ref="A251">IFERROR(INDEX('Annex 2 Designated EHV charges'!$D$11:$D$58, MATCH(0, IF(ISBLANK('Annex 2 Designated EHV charges'!$D$11:$D$58),1, COUNTIF(A$4:$A250, 'Annex 2 Designated EHV charges'!$D$11:$D$58)), 0)),"")</f>
        <v/>
      </c>
      <c r="B251" s="49" t="str">
        <f>IF($A251="","",VLOOKUP($A251,'Annex 2 Designated EHV charges'!$D:$O,2,0))</f>
        <v/>
      </c>
      <c r="C251" s="57" t="str">
        <f>IF($A251="","",VLOOKUP($A251,'Annex 2 Designated EHV charges'!$D:$O,3,0))</f>
        <v/>
      </c>
      <c r="D251" s="57" t="str">
        <f>IF($A251="","",VLOOKUP($A251,'Annex 2 Designated EHV charges'!$D:$O,4,0))</f>
        <v/>
      </c>
      <c r="E251" s="58" t="str">
        <f>IFERROR(IF(VLOOKUP($A251,'Annex 2 Designated EHV charges'!$D:$P,10,FALSE)=0,"",VLOOKUP($A251,'Annex 2 Designated EHV charges'!$D:$P,10,FALSE)),"")</f>
        <v/>
      </c>
      <c r="F251" s="59" t="str">
        <f>IFERROR(IF(VLOOKUP($A251,'Annex 2 Designated EHV charges'!$D:$P,11,FALSE)=0,"",VLOOKUP($A251,'Annex 2 Designated EHV charges'!$D:$P,11,FALSE)),"")</f>
        <v/>
      </c>
      <c r="G251" s="59" t="str">
        <f>IFERROR(IF(VLOOKUP($A251,'Annex 2 Designated EHV charges'!$D:$P,12,FALSE)=0,"",VLOOKUP($A251,'Annex 2 Designated EHV charges'!$D:$P,12,FALSE)),"")</f>
        <v/>
      </c>
      <c r="H251" s="49" t="str">
        <f>IFERROR(IF(VLOOKUP($A251,'Annex 2 Designated EHV charges'!$D:$P,13,FALSE)=0,"",VLOOKUP($A251,'Annex 2 Designated EHV charges'!$D:$P,13,FALSE)),"")</f>
        <v/>
      </c>
    </row>
    <row r="252" spans="1:8" x14ac:dyDescent="0.2">
      <c r="A252" s="49" t="str">
        <f t="array" ref="A252">IFERROR(INDEX('Annex 2 Designated EHV charges'!$D$11:$D$58, MATCH(0, IF(ISBLANK('Annex 2 Designated EHV charges'!$D$11:$D$58),1, COUNTIF(A$4:$A251, 'Annex 2 Designated EHV charges'!$D$11:$D$58)), 0)),"")</f>
        <v/>
      </c>
      <c r="B252" s="49" t="str">
        <f>IF($A252="","",VLOOKUP($A252,'Annex 2 Designated EHV charges'!$D:$O,2,0))</f>
        <v/>
      </c>
      <c r="C252" s="57" t="str">
        <f>IF($A252="","",VLOOKUP($A252,'Annex 2 Designated EHV charges'!$D:$O,3,0))</f>
        <v/>
      </c>
      <c r="D252" s="57" t="str">
        <f>IF($A252="","",VLOOKUP($A252,'Annex 2 Designated EHV charges'!$D:$O,4,0))</f>
        <v/>
      </c>
      <c r="E252" s="58" t="str">
        <f>IFERROR(IF(VLOOKUP($A252,'Annex 2 Designated EHV charges'!$D:$P,10,FALSE)=0,"",VLOOKUP($A252,'Annex 2 Designated EHV charges'!$D:$P,10,FALSE)),"")</f>
        <v/>
      </c>
      <c r="F252" s="59" t="str">
        <f>IFERROR(IF(VLOOKUP($A252,'Annex 2 Designated EHV charges'!$D:$P,11,FALSE)=0,"",VLOOKUP($A252,'Annex 2 Designated EHV charges'!$D:$P,11,FALSE)),"")</f>
        <v/>
      </c>
      <c r="G252" s="59" t="str">
        <f>IFERROR(IF(VLOOKUP($A252,'Annex 2 Designated EHV charges'!$D:$P,12,FALSE)=0,"",VLOOKUP($A252,'Annex 2 Designated EHV charges'!$D:$P,12,FALSE)),"")</f>
        <v/>
      </c>
      <c r="H252" s="49" t="str">
        <f>IFERROR(IF(VLOOKUP($A252,'Annex 2 Designated EHV charges'!$D:$P,13,FALSE)=0,"",VLOOKUP($A252,'Annex 2 Designated EHV charges'!$D:$P,13,FALSE)),"")</f>
        <v/>
      </c>
    </row>
    <row r="253" spans="1:8" x14ac:dyDescent="0.2">
      <c r="A253" s="49" t="str">
        <f t="array" ref="A253">IFERROR(INDEX('Annex 2 Designated EHV charges'!$D$11:$D$58, MATCH(0, IF(ISBLANK('Annex 2 Designated EHV charges'!$D$11:$D$58),1, COUNTIF(A$4:$A252, 'Annex 2 Designated EHV charges'!$D$11:$D$58)), 0)),"")</f>
        <v/>
      </c>
      <c r="B253" s="49" t="str">
        <f>IF($A253="","",VLOOKUP($A253,'Annex 2 Designated EHV charges'!$D:$O,2,0))</f>
        <v/>
      </c>
      <c r="C253" s="57" t="str">
        <f>IF($A253="","",VLOOKUP($A253,'Annex 2 Designated EHV charges'!$D:$O,3,0))</f>
        <v/>
      </c>
      <c r="D253" s="57" t="str">
        <f>IF($A253="","",VLOOKUP($A253,'Annex 2 Designated EHV charges'!$D:$O,4,0))</f>
        <v/>
      </c>
      <c r="E253" s="58" t="str">
        <f>IFERROR(IF(VLOOKUP($A253,'Annex 2 Designated EHV charges'!$D:$P,10,FALSE)=0,"",VLOOKUP($A253,'Annex 2 Designated EHV charges'!$D:$P,10,FALSE)),"")</f>
        <v/>
      </c>
      <c r="F253" s="59" t="str">
        <f>IFERROR(IF(VLOOKUP($A253,'Annex 2 Designated EHV charges'!$D:$P,11,FALSE)=0,"",VLOOKUP($A253,'Annex 2 Designated EHV charges'!$D:$P,11,FALSE)),"")</f>
        <v/>
      </c>
      <c r="G253" s="59" t="str">
        <f>IFERROR(IF(VLOOKUP($A253,'Annex 2 Designated EHV charges'!$D:$P,12,FALSE)=0,"",VLOOKUP($A253,'Annex 2 Designated EHV charges'!$D:$P,12,FALSE)),"")</f>
        <v/>
      </c>
      <c r="H253" s="49" t="str">
        <f>IFERROR(IF(VLOOKUP($A253,'Annex 2 Designated EHV charges'!$D:$P,13,FALSE)=0,"",VLOOKUP($A253,'Annex 2 Designated EHV charges'!$D:$P,13,FALSE)),"")</f>
        <v/>
      </c>
    </row>
    <row r="254" spans="1:8" x14ac:dyDescent="0.2">
      <c r="A254" s="49" t="str">
        <f t="array" ref="A254">IFERROR(INDEX('Annex 2 Designated EHV charges'!$D$11:$D$58, MATCH(0, IF(ISBLANK('Annex 2 Designated EHV charges'!$D$11:$D$58),1, COUNTIF(A$4:$A253, 'Annex 2 Designated EHV charges'!$D$11:$D$58)), 0)),"")</f>
        <v/>
      </c>
      <c r="B254" s="49" t="str">
        <f>IF($A254="","",VLOOKUP($A254,'Annex 2 Designated EHV charges'!$D:$O,2,0))</f>
        <v/>
      </c>
      <c r="C254" s="57" t="str">
        <f>IF($A254="","",VLOOKUP($A254,'Annex 2 Designated EHV charges'!$D:$O,3,0))</f>
        <v/>
      </c>
      <c r="D254" s="57" t="str">
        <f>IF($A254="","",VLOOKUP($A254,'Annex 2 Designated EHV charges'!$D:$O,4,0))</f>
        <v/>
      </c>
      <c r="E254" s="58" t="str">
        <f>IFERROR(IF(VLOOKUP($A254,'Annex 2 Designated EHV charges'!$D:$P,10,FALSE)=0,"",VLOOKUP($A254,'Annex 2 Designated EHV charges'!$D:$P,10,FALSE)),"")</f>
        <v/>
      </c>
      <c r="F254" s="59" t="str">
        <f>IFERROR(IF(VLOOKUP($A254,'Annex 2 Designated EHV charges'!$D:$P,11,FALSE)=0,"",VLOOKUP($A254,'Annex 2 Designated EHV charges'!$D:$P,11,FALSE)),"")</f>
        <v/>
      </c>
      <c r="G254" s="59" t="str">
        <f>IFERROR(IF(VLOOKUP($A254,'Annex 2 Designated EHV charges'!$D:$P,12,FALSE)=0,"",VLOOKUP($A254,'Annex 2 Designated EHV charges'!$D:$P,12,FALSE)),"")</f>
        <v/>
      </c>
      <c r="H254" s="49"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showGridLines="0"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48" t="s">
        <v>37</v>
      </c>
      <c r="B1" s="3"/>
      <c r="D1" s="3"/>
      <c r="E1" s="3"/>
      <c r="F1" s="3"/>
      <c r="G1" s="10"/>
      <c r="H1" s="4"/>
      <c r="I1" s="4"/>
    </row>
    <row r="2" spans="1:12" s="2" customFormat="1" ht="27.75" customHeight="1" x14ac:dyDescent="0.2">
      <c r="A2" s="227" t="str">
        <f>Overview!B4&amp; " - Effective from "&amp;Overview!D4&amp;" - "&amp;Overview!E4&amp;" LV and HV tariffs"</f>
        <v>VPEN - GSP C  - Effective from 1 April 2027 - Final LV and HV tariffs</v>
      </c>
      <c r="B2" s="227"/>
      <c r="C2" s="227"/>
      <c r="D2" s="227"/>
      <c r="E2" s="227"/>
      <c r="F2" s="227"/>
      <c r="G2" s="227"/>
      <c r="H2" s="227"/>
      <c r="I2" s="227"/>
      <c r="J2" s="227"/>
      <c r="K2" s="4"/>
      <c r="L2" s="4"/>
    </row>
    <row r="3" spans="1:12" s="2" customFormat="1" ht="9" customHeight="1" x14ac:dyDescent="0.2">
      <c r="A3" s="4"/>
      <c r="B3" s="4"/>
      <c r="C3" s="4"/>
      <c r="D3" s="4"/>
      <c r="E3" s="4"/>
      <c r="F3" s="4"/>
      <c r="G3" s="4"/>
      <c r="H3" s="4"/>
      <c r="I3" s="4"/>
      <c r="J3" s="4"/>
      <c r="K3" s="4"/>
      <c r="L3" s="4"/>
    </row>
    <row r="4" spans="1:12" s="2" customFormat="1" ht="27" customHeight="1" x14ac:dyDescent="0.2">
      <c r="A4" s="253" t="s">
        <v>136</v>
      </c>
      <c r="B4" s="253"/>
      <c r="C4" s="253"/>
      <c r="D4" s="253"/>
      <c r="E4" s="253"/>
      <c r="F4" s="253"/>
      <c r="G4" s="253"/>
      <c r="H4" s="253"/>
      <c r="I4" s="253"/>
      <c r="J4" s="253"/>
      <c r="K4" s="4"/>
      <c r="L4" s="4"/>
    </row>
    <row r="5" spans="1:12" s="2" customFormat="1" ht="71.25" customHeight="1" x14ac:dyDescent="0.2">
      <c r="A5" s="13"/>
      <c r="B5" s="23" t="s">
        <v>73</v>
      </c>
      <c r="C5" s="207" t="s">
        <v>65</v>
      </c>
      <c r="D5" s="51" t="s">
        <v>66</v>
      </c>
      <c r="E5" s="51" t="s">
        <v>67</v>
      </c>
      <c r="F5" s="51" t="s">
        <v>68</v>
      </c>
      <c r="G5" s="207" t="s">
        <v>69</v>
      </c>
      <c r="H5" s="207"/>
      <c r="I5" s="207"/>
      <c r="J5" s="207"/>
      <c r="K5" s="4"/>
      <c r="L5" s="4"/>
    </row>
    <row r="6" spans="1:12" s="2" customFormat="1" ht="32.25" customHeight="1" x14ac:dyDescent="0.2">
      <c r="A6" s="14"/>
      <c r="B6" s="22"/>
      <c r="C6" s="15"/>
      <c r="D6" s="16"/>
      <c r="E6" s="16"/>
      <c r="F6" s="16"/>
      <c r="G6" s="17"/>
      <c r="H6" s="21"/>
      <c r="I6" s="21"/>
      <c r="J6" s="21"/>
      <c r="K6" s="4"/>
      <c r="L6" s="4"/>
    </row>
    <row r="7" spans="1:12" ht="12.75" customHeight="1" x14ac:dyDescent="0.2">
      <c r="A7" s="254" t="s">
        <v>137</v>
      </c>
      <c r="B7" s="241" t="s">
        <v>138</v>
      </c>
      <c r="C7" s="242"/>
      <c r="D7" s="242"/>
      <c r="E7" s="242"/>
      <c r="F7" s="242"/>
      <c r="G7" s="242"/>
      <c r="H7" s="242"/>
      <c r="I7" s="242"/>
      <c r="J7" s="243"/>
    </row>
    <row r="8" spans="1:12" x14ac:dyDescent="0.2">
      <c r="A8" s="254"/>
      <c r="B8" s="244"/>
      <c r="C8" s="245"/>
      <c r="D8" s="245"/>
      <c r="E8" s="245"/>
      <c r="F8" s="245"/>
      <c r="G8" s="245"/>
      <c r="H8" s="245"/>
      <c r="I8" s="245"/>
      <c r="J8" s="246"/>
    </row>
    <row r="9" spans="1:12" x14ac:dyDescent="0.2">
      <c r="A9" s="254"/>
      <c r="B9" s="247"/>
      <c r="C9" s="248"/>
      <c r="D9" s="248"/>
      <c r="E9" s="248"/>
      <c r="F9" s="248"/>
      <c r="G9" s="248"/>
      <c r="H9" s="248"/>
      <c r="I9" s="248"/>
      <c r="J9" s="249"/>
    </row>
    <row r="10" spans="1:12" ht="9" customHeight="1" x14ac:dyDescent="0.2">
      <c r="A10" s="47"/>
      <c r="B10" s="47"/>
      <c r="C10" s="47"/>
      <c r="D10" s="47"/>
      <c r="E10" s="47"/>
      <c r="F10" s="47"/>
      <c r="G10" s="47"/>
      <c r="H10" s="47"/>
      <c r="I10" s="47"/>
      <c r="J10" s="47"/>
    </row>
    <row r="11" spans="1:12" ht="9" customHeight="1" x14ac:dyDescent="0.2">
      <c r="A11" s="47"/>
      <c r="B11" s="47"/>
      <c r="C11" s="47"/>
      <c r="D11" s="47"/>
      <c r="E11" s="47"/>
      <c r="F11" s="47"/>
      <c r="G11" s="47"/>
      <c r="H11" s="47"/>
      <c r="I11" s="47"/>
      <c r="J11" s="47"/>
    </row>
    <row r="12" spans="1:12" s="2" customFormat="1" ht="27" customHeight="1" x14ac:dyDescent="0.2">
      <c r="A12" s="253" t="s">
        <v>139</v>
      </c>
      <c r="B12" s="253"/>
      <c r="C12" s="253"/>
      <c r="D12" s="253"/>
      <c r="E12" s="253"/>
      <c r="F12" s="253"/>
      <c r="G12" s="253"/>
      <c r="H12" s="253"/>
      <c r="I12" s="253"/>
      <c r="J12" s="253"/>
      <c r="K12" s="4"/>
      <c r="L12" s="4"/>
    </row>
    <row r="13" spans="1:12" s="2" customFormat="1" ht="58.5" customHeight="1" x14ac:dyDescent="0.2">
      <c r="A13" s="13"/>
      <c r="B13" s="23" t="s">
        <v>73</v>
      </c>
      <c r="C13" s="207" t="s">
        <v>65</v>
      </c>
      <c r="D13" s="51" t="s">
        <v>66</v>
      </c>
      <c r="E13" s="51" t="s">
        <v>67</v>
      </c>
      <c r="F13" s="51" t="s">
        <v>68</v>
      </c>
      <c r="G13" s="207" t="s">
        <v>69</v>
      </c>
      <c r="H13" s="207" t="s">
        <v>70</v>
      </c>
      <c r="I13" s="23" t="s">
        <v>71</v>
      </c>
      <c r="J13" s="207" t="s">
        <v>72</v>
      </c>
      <c r="K13" s="4"/>
      <c r="L13" s="4"/>
    </row>
    <row r="14" spans="1:12" s="2" customFormat="1" ht="32.25" customHeight="1" x14ac:dyDescent="0.2">
      <c r="A14" s="14"/>
      <c r="B14" s="22"/>
      <c r="C14" s="15"/>
      <c r="D14" s="16"/>
      <c r="E14" s="16"/>
      <c r="F14" s="16"/>
      <c r="G14" s="17"/>
      <c r="H14" s="17"/>
      <c r="I14" s="17"/>
      <c r="J14" s="16"/>
      <c r="K14" s="4"/>
      <c r="L14" s="4"/>
    </row>
    <row r="15" spans="1:12" ht="12.75" customHeight="1" x14ac:dyDescent="0.2">
      <c r="A15" s="254" t="s">
        <v>137</v>
      </c>
      <c r="B15" s="241" t="s">
        <v>140</v>
      </c>
      <c r="C15" s="242"/>
      <c r="D15" s="242"/>
      <c r="E15" s="242"/>
      <c r="F15" s="242"/>
      <c r="G15" s="242"/>
      <c r="H15" s="242"/>
      <c r="I15" s="242"/>
      <c r="J15" s="250"/>
    </row>
    <row r="16" spans="1:12" ht="12.75" customHeight="1" x14ac:dyDescent="0.2">
      <c r="A16" s="254"/>
      <c r="B16" s="244"/>
      <c r="C16" s="245"/>
      <c r="D16" s="245"/>
      <c r="E16" s="245"/>
      <c r="F16" s="245"/>
      <c r="G16" s="245"/>
      <c r="H16" s="245"/>
      <c r="I16" s="245"/>
      <c r="J16" s="251"/>
    </row>
    <row r="17" spans="1:10" ht="12.75" customHeight="1" x14ac:dyDescent="0.2">
      <c r="A17" s="254"/>
      <c r="B17" s="247"/>
      <c r="C17" s="248"/>
      <c r="D17" s="248"/>
      <c r="E17" s="248"/>
      <c r="F17" s="248"/>
      <c r="G17" s="248"/>
      <c r="H17" s="248"/>
      <c r="I17" s="248"/>
      <c r="J17" s="252"/>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9" zoomScale="80" zoomScaleNormal="80" zoomScaleSheetLayoutView="85" workbookViewId="0"/>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48" t="s">
        <v>37</v>
      </c>
      <c r="B1" s="4"/>
      <c r="C1" s="4"/>
      <c r="D1" s="4"/>
      <c r="E1" s="4"/>
      <c r="F1" s="4"/>
      <c r="G1" s="4"/>
      <c r="H1" s="4"/>
      <c r="I1" s="4"/>
      <c r="J1" s="2"/>
      <c r="K1" s="2"/>
    </row>
    <row r="2" spans="1:13" ht="27.75" customHeight="1" x14ac:dyDescent="0.2">
      <c r="A2" s="255" t="str">
        <f>Overview!B4&amp; " - Effective from "&amp;Overview!D4&amp;" - "&amp;Overview!E4&amp;" LDNO tariffs"</f>
        <v>VPEN - GSP C  - Effective from 1 April 2027 - Final LDNO tariffs</v>
      </c>
      <c r="B2" s="255"/>
      <c r="C2" s="255"/>
      <c r="D2" s="255"/>
      <c r="E2" s="255"/>
      <c r="F2" s="255"/>
      <c r="G2" s="255"/>
      <c r="H2" s="255"/>
      <c r="I2" s="255"/>
      <c r="J2" s="255"/>
    </row>
    <row r="3" spans="1:13" ht="8.25" customHeight="1" x14ac:dyDescent="0.2">
      <c r="A3" s="79"/>
      <c r="B3" s="79"/>
      <c r="C3" s="79"/>
      <c r="D3" s="79"/>
      <c r="E3" s="79"/>
      <c r="F3" s="79"/>
      <c r="G3" s="79"/>
      <c r="H3" s="79"/>
      <c r="I3" s="79"/>
      <c r="J3" s="79"/>
    </row>
    <row r="4" spans="1:13" ht="27" customHeight="1" x14ac:dyDescent="0.2">
      <c r="A4" s="227" t="s">
        <v>38</v>
      </c>
      <c r="B4" s="227"/>
      <c r="C4" s="227"/>
      <c r="D4" s="227"/>
      <c r="E4" s="81"/>
      <c r="F4" s="227" t="s">
        <v>39</v>
      </c>
      <c r="G4" s="227"/>
      <c r="H4" s="227"/>
      <c r="I4" s="227"/>
      <c r="J4" s="227"/>
      <c r="L4" s="4"/>
    </row>
    <row r="5" spans="1:13" ht="32.25" customHeight="1" x14ac:dyDescent="0.2">
      <c r="A5" s="209" t="s">
        <v>40</v>
      </c>
      <c r="B5" s="206" t="s">
        <v>41</v>
      </c>
      <c r="C5" s="86" t="s">
        <v>42</v>
      </c>
      <c r="D5" s="74" t="s">
        <v>43</v>
      </c>
      <c r="E5" s="77"/>
      <c r="F5" s="231"/>
      <c r="G5" s="232"/>
      <c r="H5" s="75" t="s">
        <v>44</v>
      </c>
      <c r="I5" s="76" t="s">
        <v>45</v>
      </c>
      <c r="J5" s="74" t="s">
        <v>43</v>
      </c>
      <c r="K5" s="77"/>
      <c r="L5" s="4"/>
      <c r="M5" s="4"/>
    </row>
    <row r="6" spans="1:13" ht="56.25" customHeight="1" x14ac:dyDescent="0.2">
      <c r="A6" s="175" t="s">
        <v>46</v>
      </c>
      <c r="B6" s="18" t="s">
        <v>47</v>
      </c>
      <c r="C6" s="174" t="s">
        <v>48</v>
      </c>
      <c r="D6" s="176" t="s">
        <v>49</v>
      </c>
      <c r="E6" s="77"/>
      <c r="F6" s="235" t="s">
        <v>50</v>
      </c>
      <c r="G6" s="235"/>
      <c r="H6" s="18" t="s">
        <v>51</v>
      </c>
      <c r="I6" s="204" t="s">
        <v>52</v>
      </c>
      <c r="J6" s="176" t="s">
        <v>49</v>
      </c>
      <c r="K6" s="77"/>
      <c r="L6" s="4"/>
      <c r="M6" s="4"/>
    </row>
    <row r="7" spans="1:13" ht="56.25" customHeight="1" x14ac:dyDescent="0.2">
      <c r="A7" s="175" t="s">
        <v>53</v>
      </c>
      <c r="B7" s="203"/>
      <c r="C7" s="177"/>
      <c r="D7" s="204" t="s">
        <v>54</v>
      </c>
      <c r="E7" s="77"/>
      <c r="F7" s="235" t="s">
        <v>55</v>
      </c>
      <c r="G7" s="235"/>
      <c r="H7" s="204" t="s">
        <v>56</v>
      </c>
      <c r="I7" s="204" t="s">
        <v>57</v>
      </c>
      <c r="J7" s="176" t="s">
        <v>49</v>
      </c>
      <c r="K7" s="77"/>
      <c r="L7" s="4"/>
      <c r="M7" s="4"/>
    </row>
    <row r="8" spans="1:13" ht="55.5" customHeight="1" x14ac:dyDescent="0.2">
      <c r="A8" s="205" t="s">
        <v>58</v>
      </c>
      <c r="B8" s="222" t="s">
        <v>59</v>
      </c>
      <c r="C8" s="223"/>
      <c r="D8" s="224"/>
      <c r="E8" s="77"/>
      <c r="F8" s="235" t="s">
        <v>60</v>
      </c>
      <c r="G8" s="235"/>
      <c r="H8" s="203"/>
      <c r="I8" s="204" t="s">
        <v>61</v>
      </c>
      <c r="J8" s="176" t="s">
        <v>49</v>
      </c>
      <c r="K8" s="77"/>
      <c r="L8" s="4"/>
      <c r="M8" s="4"/>
    </row>
    <row r="9" spans="1:13" s="73" customFormat="1" ht="55.5" customHeight="1" x14ac:dyDescent="0.2">
      <c r="E9" s="80"/>
      <c r="F9" s="235" t="s">
        <v>62</v>
      </c>
      <c r="G9" s="235"/>
      <c r="H9" s="203"/>
      <c r="I9" s="203"/>
      <c r="J9" s="204" t="s">
        <v>54</v>
      </c>
      <c r="K9" s="77"/>
      <c r="L9" s="47"/>
      <c r="M9" s="47"/>
    </row>
    <row r="10" spans="1:13" ht="30" customHeight="1" x14ac:dyDescent="0.2">
      <c r="F10" s="235" t="s">
        <v>58</v>
      </c>
      <c r="G10" s="235"/>
      <c r="H10" s="256" t="s">
        <v>59</v>
      </c>
      <c r="I10" s="257"/>
      <c r="J10" s="258"/>
    </row>
    <row r="11" spans="1:13" ht="12" customHeight="1" x14ac:dyDescent="0.2"/>
    <row r="12" spans="1:13" ht="12" customHeight="1" x14ac:dyDescent="0.2"/>
    <row r="13" spans="1:13" ht="49.5" customHeight="1" x14ac:dyDescent="0.2">
      <c r="A13" s="23" t="s">
        <v>63</v>
      </c>
      <c r="B13" s="23" t="s">
        <v>141</v>
      </c>
      <c r="C13" s="207" t="s">
        <v>65</v>
      </c>
      <c r="D13" s="51" t="s">
        <v>66</v>
      </c>
      <c r="E13" s="51" t="s">
        <v>67</v>
      </c>
      <c r="F13" s="51" t="s">
        <v>68</v>
      </c>
      <c r="G13" s="207" t="s">
        <v>69</v>
      </c>
      <c r="H13" s="207" t="s">
        <v>70</v>
      </c>
      <c r="I13" s="207" t="s">
        <v>71</v>
      </c>
      <c r="J13" s="207" t="s">
        <v>72</v>
      </c>
    </row>
    <row r="14" spans="1:13" ht="27.75" customHeight="1" x14ac:dyDescent="0.2">
      <c r="A14" s="156" t="s">
        <v>142</v>
      </c>
      <c r="B14" s="22" t="s">
        <v>143</v>
      </c>
      <c r="C14" s="157" t="s">
        <v>75</v>
      </c>
      <c r="D14" s="129">
        <v>8.4540000000000006</v>
      </c>
      <c r="E14" s="130">
        <v>0.86099999999999999</v>
      </c>
      <c r="F14" s="131">
        <v>0</v>
      </c>
      <c r="G14" s="158">
        <v>0</v>
      </c>
      <c r="H14" s="159"/>
      <c r="I14" s="161"/>
      <c r="J14" s="39"/>
    </row>
    <row r="15" spans="1:13" ht="27.75" customHeight="1" x14ac:dyDescent="0.2">
      <c r="A15" s="156" t="s">
        <v>144</v>
      </c>
      <c r="B15" s="22" t="s">
        <v>145</v>
      </c>
      <c r="C15" s="157">
        <v>2</v>
      </c>
      <c r="D15" s="129">
        <v>8.6039999999999992</v>
      </c>
      <c r="E15" s="130">
        <v>1.012</v>
      </c>
      <c r="F15" s="131">
        <v>7.4999999999999997E-2</v>
      </c>
      <c r="G15" s="159"/>
      <c r="H15" s="159"/>
      <c r="I15" s="161"/>
      <c r="J15" s="39"/>
    </row>
    <row r="16" spans="1:13" ht="27.75" customHeight="1" x14ac:dyDescent="0.2">
      <c r="A16" s="156" t="s">
        <v>146</v>
      </c>
      <c r="B16" s="22" t="s">
        <v>147</v>
      </c>
      <c r="C16" s="157" t="s">
        <v>78</v>
      </c>
      <c r="D16" s="129">
        <v>6.6609999999999996</v>
      </c>
      <c r="E16" s="130">
        <v>0.78400000000000003</v>
      </c>
      <c r="F16" s="131">
        <v>5.8000000000000003E-2</v>
      </c>
      <c r="G16" s="158">
        <v>4.0999999999999996</v>
      </c>
      <c r="H16" s="159"/>
      <c r="I16" s="161"/>
      <c r="J16" s="39"/>
    </row>
    <row r="17" spans="1:10" ht="27.75" customHeight="1" x14ac:dyDescent="0.2">
      <c r="A17" s="156" t="s">
        <v>148</v>
      </c>
      <c r="B17" s="22" t="s">
        <v>149</v>
      </c>
      <c r="C17" s="157" t="s">
        <v>78</v>
      </c>
      <c r="D17" s="129">
        <v>6.5780000000000003</v>
      </c>
      <c r="E17" s="130">
        <v>0.7</v>
      </c>
      <c r="F17" s="131">
        <v>0</v>
      </c>
      <c r="G17" s="158">
        <v>0</v>
      </c>
      <c r="H17" s="159"/>
      <c r="I17" s="161"/>
      <c r="J17" s="39"/>
    </row>
    <row r="18" spans="1:10" ht="27.75" customHeight="1" x14ac:dyDescent="0.2">
      <c r="A18" s="156" t="s">
        <v>150</v>
      </c>
      <c r="B18" s="22" t="s">
        <v>151</v>
      </c>
      <c r="C18" s="157" t="s">
        <v>78</v>
      </c>
      <c r="D18" s="129">
        <v>5.9909999999999997</v>
      </c>
      <c r="E18" s="130">
        <v>0.114</v>
      </c>
      <c r="F18" s="131">
        <v>0</v>
      </c>
      <c r="G18" s="158">
        <v>0</v>
      </c>
      <c r="H18" s="159"/>
      <c r="I18" s="161"/>
      <c r="J18" s="39"/>
    </row>
    <row r="19" spans="1:10" ht="27.75" customHeight="1" x14ac:dyDescent="0.2">
      <c r="A19" s="156" t="s">
        <v>152</v>
      </c>
      <c r="B19" s="22" t="s">
        <v>153</v>
      </c>
      <c r="C19" s="157" t="s">
        <v>78</v>
      </c>
      <c r="D19" s="129">
        <v>5.7759999999999998</v>
      </c>
      <c r="E19" s="130">
        <v>0</v>
      </c>
      <c r="F19" s="131">
        <v>0</v>
      </c>
      <c r="G19" s="158">
        <v>0</v>
      </c>
      <c r="H19" s="159"/>
      <c r="I19" s="161"/>
      <c r="J19" s="39"/>
    </row>
    <row r="20" spans="1:10" ht="27.75" customHeight="1" x14ac:dyDescent="0.2">
      <c r="A20" s="156" t="s">
        <v>154</v>
      </c>
      <c r="B20" s="22" t="s">
        <v>155</v>
      </c>
      <c r="C20" s="157" t="s">
        <v>78</v>
      </c>
      <c r="D20" s="129">
        <v>5.4980000000000002</v>
      </c>
      <c r="E20" s="130">
        <v>0</v>
      </c>
      <c r="F20" s="131">
        <v>0</v>
      </c>
      <c r="G20" s="158">
        <v>0</v>
      </c>
      <c r="H20" s="159"/>
      <c r="I20" s="161"/>
      <c r="J20" s="39"/>
    </row>
    <row r="21" spans="1:10" ht="27.75" customHeight="1" x14ac:dyDescent="0.2">
      <c r="A21" s="156" t="s">
        <v>156</v>
      </c>
      <c r="B21" s="22" t="s">
        <v>157</v>
      </c>
      <c r="C21" s="157">
        <v>4</v>
      </c>
      <c r="D21" s="129">
        <v>6.6609999999999996</v>
      </c>
      <c r="E21" s="130">
        <v>0.78400000000000003</v>
      </c>
      <c r="F21" s="131">
        <v>5.8000000000000003E-2</v>
      </c>
      <c r="G21" s="159"/>
      <c r="H21" s="159"/>
      <c r="I21" s="161"/>
      <c r="J21" s="39"/>
    </row>
    <row r="22" spans="1:10" ht="27.75" customHeight="1" x14ac:dyDescent="0.2">
      <c r="A22" s="156" t="s">
        <v>158</v>
      </c>
      <c r="B22" s="22" t="s">
        <v>159</v>
      </c>
      <c r="C22" s="157">
        <v>0</v>
      </c>
      <c r="D22" s="129">
        <v>5.2949999999999999</v>
      </c>
      <c r="E22" s="130">
        <v>0.63900000000000001</v>
      </c>
      <c r="F22" s="131">
        <v>4.2999999999999997E-2</v>
      </c>
      <c r="G22" s="158">
        <v>10.050000000000001</v>
      </c>
      <c r="H22" s="158">
        <v>5.73</v>
      </c>
      <c r="I22" s="162">
        <v>5.73</v>
      </c>
      <c r="J22" s="38">
        <v>0.40699999999999997</v>
      </c>
    </row>
    <row r="23" spans="1:10" ht="27.75" customHeight="1" x14ac:dyDescent="0.2">
      <c r="A23" s="156" t="s">
        <v>160</v>
      </c>
      <c r="B23" s="22" t="s">
        <v>161</v>
      </c>
      <c r="C23" s="157">
        <v>0</v>
      </c>
      <c r="D23" s="129">
        <v>3.387</v>
      </c>
      <c r="E23" s="130">
        <v>0.223</v>
      </c>
      <c r="F23" s="131">
        <v>2.1000000000000001E-2</v>
      </c>
      <c r="G23" s="158">
        <v>1.59</v>
      </c>
      <c r="H23" s="158">
        <v>5.73</v>
      </c>
      <c r="I23" s="162">
        <v>5.73</v>
      </c>
      <c r="J23" s="38">
        <v>0.40699999999999997</v>
      </c>
    </row>
    <row r="24" spans="1:10" ht="27.75" customHeight="1" x14ac:dyDescent="0.2">
      <c r="A24" s="156" t="s">
        <v>162</v>
      </c>
      <c r="B24" s="22" t="s">
        <v>163</v>
      </c>
      <c r="C24" s="157">
        <v>0</v>
      </c>
      <c r="D24" s="129">
        <v>3.3420000000000001</v>
      </c>
      <c r="E24" s="130">
        <v>0.223</v>
      </c>
      <c r="F24" s="131">
        <v>2.1000000000000001E-2</v>
      </c>
      <c r="G24" s="158">
        <v>1.59</v>
      </c>
      <c r="H24" s="158">
        <v>5.73</v>
      </c>
      <c r="I24" s="162">
        <v>5.73</v>
      </c>
      <c r="J24" s="38">
        <v>0.40699999999999997</v>
      </c>
    </row>
    <row r="25" spans="1:10" ht="27.75" customHeight="1" x14ac:dyDescent="0.2">
      <c r="A25" s="156" t="s">
        <v>164</v>
      </c>
      <c r="B25" s="22" t="s">
        <v>165</v>
      </c>
      <c r="C25" s="157">
        <v>0</v>
      </c>
      <c r="D25" s="129">
        <v>3.3010000000000002</v>
      </c>
      <c r="E25" s="130">
        <v>0.223</v>
      </c>
      <c r="F25" s="131">
        <v>2.1000000000000001E-2</v>
      </c>
      <c r="G25" s="158">
        <v>1.59</v>
      </c>
      <c r="H25" s="158">
        <v>5.73</v>
      </c>
      <c r="I25" s="162">
        <v>5.73</v>
      </c>
      <c r="J25" s="38">
        <v>0.40699999999999997</v>
      </c>
    </row>
    <row r="26" spans="1:10" ht="27.75" customHeight="1" x14ac:dyDescent="0.2">
      <c r="A26" s="156" t="s">
        <v>166</v>
      </c>
      <c r="B26" s="22" t="s">
        <v>167</v>
      </c>
      <c r="C26" s="157">
        <v>0</v>
      </c>
      <c r="D26" s="129">
        <v>3.2519999999999998</v>
      </c>
      <c r="E26" s="130">
        <v>0.223</v>
      </c>
      <c r="F26" s="131">
        <v>2.1000000000000001E-2</v>
      </c>
      <c r="G26" s="158">
        <v>1.59</v>
      </c>
      <c r="H26" s="158">
        <v>5.73</v>
      </c>
      <c r="I26" s="162">
        <v>5.73</v>
      </c>
      <c r="J26" s="38">
        <v>0.40699999999999997</v>
      </c>
    </row>
    <row r="27" spans="1:10" ht="27.75" customHeight="1" x14ac:dyDescent="0.2">
      <c r="A27" s="156" t="s">
        <v>168</v>
      </c>
      <c r="B27" s="22" t="s">
        <v>169</v>
      </c>
      <c r="C27" s="163" t="s">
        <v>105</v>
      </c>
      <c r="D27" s="132">
        <v>28.398</v>
      </c>
      <c r="E27" s="133">
        <v>2.319</v>
      </c>
      <c r="F27" s="131">
        <v>0.32600000000000001</v>
      </c>
      <c r="G27" s="159"/>
      <c r="H27" s="159"/>
      <c r="I27" s="161"/>
      <c r="J27" s="39"/>
    </row>
    <row r="28" spans="1:10" ht="27.75" customHeight="1" x14ac:dyDescent="0.2">
      <c r="A28" s="156" t="s">
        <v>170</v>
      </c>
      <c r="B28" s="22" t="s">
        <v>171</v>
      </c>
      <c r="C28" s="163" t="s">
        <v>108</v>
      </c>
      <c r="D28" s="129">
        <v>-7.8280000000000003</v>
      </c>
      <c r="E28" s="130">
        <v>-0.92100000000000004</v>
      </c>
      <c r="F28" s="131">
        <v>-6.8000000000000005E-2</v>
      </c>
      <c r="G28" s="158">
        <v>0</v>
      </c>
      <c r="H28" s="159"/>
      <c r="I28" s="161"/>
      <c r="J28" s="39"/>
    </row>
    <row r="29" spans="1:10" ht="27.75" customHeight="1" x14ac:dyDescent="0.2">
      <c r="A29" s="156" t="s">
        <v>172</v>
      </c>
      <c r="B29" s="22" t="s">
        <v>173</v>
      </c>
      <c r="C29" s="163">
        <v>0</v>
      </c>
      <c r="D29" s="129">
        <v>-7.8280000000000003</v>
      </c>
      <c r="E29" s="130">
        <v>-0.92100000000000004</v>
      </c>
      <c r="F29" s="131">
        <v>-6.8000000000000005E-2</v>
      </c>
      <c r="G29" s="158">
        <v>0</v>
      </c>
      <c r="H29" s="159"/>
      <c r="I29" s="161"/>
      <c r="J29" s="38">
        <v>0.55000000000000004</v>
      </c>
    </row>
    <row r="30" spans="1:10" ht="27.75" customHeight="1" x14ac:dyDescent="0.2">
      <c r="A30" s="160" t="s">
        <v>174</v>
      </c>
      <c r="B30" s="22" t="s">
        <v>175</v>
      </c>
      <c r="C30" s="163" t="s">
        <v>75</v>
      </c>
      <c r="D30" s="129">
        <v>6.5330000000000004</v>
      </c>
      <c r="E30" s="130">
        <v>0.66600000000000004</v>
      </c>
      <c r="F30" s="131">
        <v>0</v>
      </c>
      <c r="G30" s="158">
        <v>0</v>
      </c>
      <c r="H30" s="159"/>
      <c r="I30" s="161"/>
      <c r="J30" s="39"/>
    </row>
    <row r="31" spans="1:10" ht="27.75" customHeight="1" x14ac:dyDescent="0.2">
      <c r="A31" s="160" t="s">
        <v>176</v>
      </c>
      <c r="B31" s="22" t="s">
        <v>177</v>
      </c>
      <c r="C31" s="163">
        <v>2</v>
      </c>
      <c r="D31" s="129">
        <v>6.65</v>
      </c>
      <c r="E31" s="130">
        <v>0.78200000000000003</v>
      </c>
      <c r="F31" s="131">
        <v>5.8000000000000003E-2</v>
      </c>
      <c r="G31" s="159"/>
      <c r="H31" s="159"/>
      <c r="I31" s="161"/>
      <c r="J31" s="39"/>
    </row>
    <row r="32" spans="1:10" ht="27.75" customHeight="1" x14ac:dyDescent="0.2">
      <c r="A32" s="160" t="s">
        <v>178</v>
      </c>
      <c r="B32" s="22" t="s">
        <v>179</v>
      </c>
      <c r="C32" s="163" t="s">
        <v>78</v>
      </c>
      <c r="D32" s="129">
        <v>5.1479999999999997</v>
      </c>
      <c r="E32" s="130">
        <v>0.60599999999999998</v>
      </c>
      <c r="F32" s="131">
        <v>4.4999999999999998E-2</v>
      </c>
      <c r="G32" s="158">
        <v>3.17</v>
      </c>
      <c r="H32" s="159"/>
      <c r="I32" s="161"/>
      <c r="J32" s="39"/>
    </row>
    <row r="33" spans="1:10" ht="27.75" customHeight="1" x14ac:dyDescent="0.2">
      <c r="A33" s="160" t="s">
        <v>180</v>
      </c>
      <c r="B33" s="22" t="s">
        <v>181</v>
      </c>
      <c r="C33" s="163" t="s">
        <v>78</v>
      </c>
      <c r="D33" s="129">
        <v>5.0839999999999996</v>
      </c>
      <c r="E33" s="130">
        <v>0.54100000000000004</v>
      </c>
      <c r="F33" s="131">
        <v>0</v>
      </c>
      <c r="G33" s="158">
        <v>0</v>
      </c>
      <c r="H33" s="159"/>
      <c r="I33" s="161"/>
      <c r="J33" s="39"/>
    </row>
    <row r="34" spans="1:10" ht="27.75" customHeight="1" x14ac:dyDescent="0.2">
      <c r="A34" s="160" t="s">
        <v>182</v>
      </c>
      <c r="B34" s="22" t="s">
        <v>183</v>
      </c>
      <c r="C34" s="163" t="s">
        <v>78</v>
      </c>
      <c r="D34" s="129">
        <v>4.63</v>
      </c>
      <c r="E34" s="130">
        <v>8.7999999999999995E-2</v>
      </c>
      <c r="F34" s="131">
        <v>0</v>
      </c>
      <c r="G34" s="158">
        <v>0</v>
      </c>
      <c r="H34" s="159"/>
      <c r="I34" s="161"/>
      <c r="J34" s="39"/>
    </row>
    <row r="35" spans="1:10" ht="27.75" customHeight="1" x14ac:dyDescent="0.2">
      <c r="A35" s="160" t="s">
        <v>184</v>
      </c>
      <c r="B35" s="22" t="s">
        <v>185</v>
      </c>
      <c r="C35" s="163" t="s">
        <v>78</v>
      </c>
      <c r="D35" s="129">
        <v>4.4640000000000004</v>
      </c>
      <c r="E35" s="130">
        <v>0</v>
      </c>
      <c r="F35" s="131">
        <v>0</v>
      </c>
      <c r="G35" s="158">
        <v>0</v>
      </c>
      <c r="H35" s="159"/>
      <c r="I35" s="161"/>
      <c r="J35" s="39"/>
    </row>
    <row r="36" spans="1:10" ht="27.75" customHeight="1" x14ac:dyDescent="0.2">
      <c r="A36" s="160" t="s">
        <v>186</v>
      </c>
      <c r="B36" s="22" t="s">
        <v>187</v>
      </c>
      <c r="C36" s="163" t="s">
        <v>78</v>
      </c>
      <c r="D36" s="129">
        <v>4.2489999999999997</v>
      </c>
      <c r="E36" s="130">
        <v>0</v>
      </c>
      <c r="F36" s="131">
        <v>0</v>
      </c>
      <c r="G36" s="158">
        <v>0</v>
      </c>
      <c r="H36" s="159"/>
      <c r="I36" s="161"/>
      <c r="J36" s="39"/>
    </row>
    <row r="37" spans="1:10" ht="27.75" customHeight="1" x14ac:dyDescent="0.2">
      <c r="A37" s="160" t="s">
        <v>188</v>
      </c>
      <c r="B37" s="22" t="s">
        <v>189</v>
      </c>
      <c r="C37" s="163">
        <v>4</v>
      </c>
      <c r="D37" s="129">
        <v>5.1479999999999997</v>
      </c>
      <c r="E37" s="130">
        <v>0.60599999999999998</v>
      </c>
      <c r="F37" s="131">
        <v>4.4999999999999998E-2</v>
      </c>
      <c r="G37" s="159"/>
      <c r="H37" s="159"/>
      <c r="I37" s="161"/>
      <c r="J37" s="39"/>
    </row>
    <row r="38" spans="1:10" ht="27.75" customHeight="1" x14ac:dyDescent="0.2">
      <c r="A38" s="160" t="s">
        <v>190</v>
      </c>
      <c r="B38" s="22" t="s">
        <v>191</v>
      </c>
      <c r="C38" s="163">
        <v>0</v>
      </c>
      <c r="D38" s="129">
        <v>4.0919999999999996</v>
      </c>
      <c r="E38" s="130">
        <v>0.49399999999999999</v>
      </c>
      <c r="F38" s="131">
        <v>3.3000000000000002E-2</v>
      </c>
      <c r="G38" s="158">
        <v>7.77</v>
      </c>
      <c r="H38" s="158">
        <v>4.43</v>
      </c>
      <c r="I38" s="162">
        <v>4.43</v>
      </c>
      <c r="J38" s="38">
        <v>0.315</v>
      </c>
    </row>
    <row r="39" spans="1:10" ht="27.75" customHeight="1" x14ac:dyDescent="0.2">
      <c r="A39" s="160" t="s">
        <v>192</v>
      </c>
      <c r="B39" s="22" t="s">
        <v>193</v>
      </c>
      <c r="C39" s="163">
        <v>0</v>
      </c>
      <c r="D39" s="129">
        <v>2.617</v>
      </c>
      <c r="E39" s="130">
        <v>0.17299999999999999</v>
      </c>
      <c r="F39" s="131">
        <v>1.6E-2</v>
      </c>
      <c r="G39" s="158">
        <v>1.23</v>
      </c>
      <c r="H39" s="158">
        <v>4.43</v>
      </c>
      <c r="I39" s="162">
        <v>4.43</v>
      </c>
      <c r="J39" s="38">
        <v>0.315</v>
      </c>
    </row>
    <row r="40" spans="1:10" ht="27.75" customHeight="1" x14ac:dyDescent="0.2">
      <c r="A40" s="160" t="s">
        <v>194</v>
      </c>
      <c r="B40" s="22" t="s">
        <v>195</v>
      </c>
      <c r="C40" s="163">
        <v>0</v>
      </c>
      <c r="D40" s="129">
        <v>2.5830000000000002</v>
      </c>
      <c r="E40" s="130">
        <v>0.17299999999999999</v>
      </c>
      <c r="F40" s="131">
        <v>1.6E-2</v>
      </c>
      <c r="G40" s="158">
        <v>1.23</v>
      </c>
      <c r="H40" s="158">
        <v>4.43</v>
      </c>
      <c r="I40" s="162">
        <v>4.43</v>
      </c>
      <c r="J40" s="38">
        <v>0.315</v>
      </c>
    </row>
    <row r="41" spans="1:10" ht="27.75" customHeight="1" x14ac:dyDescent="0.2">
      <c r="A41" s="160" t="s">
        <v>196</v>
      </c>
      <c r="B41" s="22" t="s">
        <v>197</v>
      </c>
      <c r="C41" s="163">
        <v>0</v>
      </c>
      <c r="D41" s="129">
        <v>2.5510000000000002</v>
      </c>
      <c r="E41" s="130">
        <v>0.17299999999999999</v>
      </c>
      <c r="F41" s="131">
        <v>1.6E-2</v>
      </c>
      <c r="G41" s="158">
        <v>1.23</v>
      </c>
      <c r="H41" s="158">
        <v>4.43</v>
      </c>
      <c r="I41" s="162">
        <v>4.43</v>
      </c>
      <c r="J41" s="38">
        <v>0.315</v>
      </c>
    </row>
    <row r="42" spans="1:10" ht="27.75" customHeight="1" x14ac:dyDescent="0.2">
      <c r="A42" s="160" t="s">
        <v>198</v>
      </c>
      <c r="B42" s="22" t="s">
        <v>199</v>
      </c>
      <c r="C42" s="163">
        <v>0</v>
      </c>
      <c r="D42" s="129">
        <v>2.5129999999999999</v>
      </c>
      <c r="E42" s="130">
        <v>0.17299999999999999</v>
      </c>
      <c r="F42" s="131">
        <v>1.6E-2</v>
      </c>
      <c r="G42" s="158">
        <v>1.23</v>
      </c>
      <c r="H42" s="158">
        <v>4.43</v>
      </c>
      <c r="I42" s="162">
        <v>4.43</v>
      </c>
      <c r="J42" s="38">
        <v>0.315</v>
      </c>
    </row>
    <row r="43" spans="1:10" ht="27.75" customHeight="1" x14ac:dyDescent="0.2">
      <c r="A43" s="160" t="s">
        <v>200</v>
      </c>
      <c r="B43" s="22" t="s">
        <v>201</v>
      </c>
      <c r="C43" s="163">
        <v>0</v>
      </c>
      <c r="D43" s="129">
        <v>3.6680000000000001</v>
      </c>
      <c r="E43" s="130">
        <v>0.46899999999999997</v>
      </c>
      <c r="F43" s="131">
        <v>2.5000000000000001E-2</v>
      </c>
      <c r="G43" s="158">
        <v>9.5500000000000007</v>
      </c>
      <c r="H43" s="158">
        <v>8.1199999999999992</v>
      </c>
      <c r="I43" s="162">
        <v>8.1199999999999992</v>
      </c>
      <c r="J43" s="38">
        <v>0.27200000000000002</v>
      </c>
    </row>
    <row r="44" spans="1:10" ht="27.75" customHeight="1" x14ac:dyDescent="0.2">
      <c r="A44" s="160" t="s">
        <v>202</v>
      </c>
      <c r="B44" s="22" t="s">
        <v>203</v>
      </c>
      <c r="C44" s="163">
        <v>0</v>
      </c>
      <c r="D44" s="129">
        <v>1.5149999999999999</v>
      </c>
      <c r="E44" s="130">
        <v>0</v>
      </c>
      <c r="F44" s="131">
        <v>0</v>
      </c>
      <c r="G44" s="158">
        <v>0</v>
      </c>
      <c r="H44" s="158">
        <v>8.1199999999999992</v>
      </c>
      <c r="I44" s="162">
        <v>8.1199999999999992</v>
      </c>
      <c r="J44" s="38">
        <v>0.27200000000000002</v>
      </c>
    </row>
    <row r="45" spans="1:10" ht="27.75" customHeight="1" x14ac:dyDescent="0.2">
      <c r="A45" s="160" t="s">
        <v>204</v>
      </c>
      <c r="B45" s="22" t="s">
        <v>205</v>
      </c>
      <c r="C45" s="163">
        <v>0</v>
      </c>
      <c r="D45" s="129">
        <v>1.4650000000000001</v>
      </c>
      <c r="E45" s="130">
        <v>0</v>
      </c>
      <c r="F45" s="131">
        <v>0</v>
      </c>
      <c r="G45" s="158">
        <v>0</v>
      </c>
      <c r="H45" s="158">
        <v>8.1199999999999992</v>
      </c>
      <c r="I45" s="162">
        <v>8.1199999999999992</v>
      </c>
      <c r="J45" s="38">
        <v>0.27200000000000002</v>
      </c>
    </row>
    <row r="46" spans="1:10" ht="27.75" customHeight="1" x14ac:dyDescent="0.2">
      <c r="A46" s="160" t="s">
        <v>206</v>
      </c>
      <c r="B46" s="22" t="s">
        <v>207</v>
      </c>
      <c r="C46" s="163">
        <v>0</v>
      </c>
      <c r="D46" s="129">
        <v>1.419</v>
      </c>
      <c r="E46" s="130">
        <v>0</v>
      </c>
      <c r="F46" s="131">
        <v>0</v>
      </c>
      <c r="G46" s="158">
        <v>0</v>
      </c>
      <c r="H46" s="158">
        <v>8.1199999999999992</v>
      </c>
      <c r="I46" s="162">
        <v>8.1199999999999992</v>
      </c>
      <c r="J46" s="38">
        <v>0.27200000000000002</v>
      </c>
    </row>
    <row r="47" spans="1:10" ht="27.75" customHeight="1" x14ac:dyDescent="0.2">
      <c r="A47" s="160" t="s">
        <v>208</v>
      </c>
      <c r="B47" s="22" t="s">
        <v>209</v>
      </c>
      <c r="C47" s="163">
        <v>0</v>
      </c>
      <c r="D47" s="129">
        <v>1.363</v>
      </c>
      <c r="E47" s="130">
        <v>0</v>
      </c>
      <c r="F47" s="131">
        <v>0</v>
      </c>
      <c r="G47" s="158">
        <v>0</v>
      </c>
      <c r="H47" s="158">
        <v>8.1199999999999992</v>
      </c>
      <c r="I47" s="162">
        <v>8.1199999999999992</v>
      </c>
      <c r="J47" s="38">
        <v>0.27200000000000002</v>
      </c>
    </row>
    <row r="48" spans="1:10" ht="27.75" customHeight="1" x14ac:dyDescent="0.2">
      <c r="A48" s="160" t="s">
        <v>210</v>
      </c>
      <c r="B48" s="22" t="s">
        <v>211</v>
      </c>
      <c r="C48" s="163">
        <v>0</v>
      </c>
      <c r="D48" s="129">
        <v>3.0310000000000001</v>
      </c>
      <c r="E48" s="130">
        <v>0.38700000000000001</v>
      </c>
      <c r="F48" s="131">
        <v>2.1999999999999999E-2</v>
      </c>
      <c r="G48" s="158">
        <v>112.49</v>
      </c>
      <c r="H48" s="158">
        <v>9.25</v>
      </c>
      <c r="I48" s="162">
        <v>9.25</v>
      </c>
      <c r="J48" s="38">
        <v>0.23599999999999999</v>
      </c>
    </row>
    <row r="49" spans="1:10" ht="27.75" customHeight="1" x14ac:dyDescent="0.2">
      <c r="A49" s="160" t="s">
        <v>212</v>
      </c>
      <c r="B49" s="22" t="s">
        <v>213</v>
      </c>
      <c r="C49" s="163">
        <v>0</v>
      </c>
      <c r="D49" s="129">
        <v>0.36499999999999999</v>
      </c>
      <c r="E49" s="130">
        <v>0</v>
      </c>
      <c r="F49" s="131">
        <v>0</v>
      </c>
      <c r="G49" s="158">
        <v>0</v>
      </c>
      <c r="H49" s="158">
        <v>9.25</v>
      </c>
      <c r="I49" s="162">
        <v>9.25</v>
      </c>
      <c r="J49" s="38">
        <v>0.23599999999999999</v>
      </c>
    </row>
    <row r="50" spans="1:10" ht="27.75" customHeight="1" x14ac:dyDescent="0.2">
      <c r="A50" s="160" t="s">
        <v>214</v>
      </c>
      <c r="B50" s="22" t="s">
        <v>215</v>
      </c>
      <c r="C50" s="163">
        <v>0</v>
      </c>
      <c r="D50" s="129">
        <v>0.19400000000000001</v>
      </c>
      <c r="E50" s="130">
        <v>0</v>
      </c>
      <c r="F50" s="131">
        <v>0</v>
      </c>
      <c r="G50" s="158">
        <v>0</v>
      </c>
      <c r="H50" s="158">
        <v>9.25</v>
      </c>
      <c r="I50" s="162">
        <v>9.25</v>
      </c>
      <c r="J50" s="38">
        <v>0.23599999999999999</v>
      </c>
    </row>
    <row r="51" spans="1:10" ht="27.75" customHeight="1" x14ac:dyDescent="0.2">
      <c r="A51" s="160" t="s">
        <v>216</v>
      </c>
      <c r="B51" s="22" t="s">
        <v>217</v>
      </c>
      <c r="C51" s="163">
        <v>0</v>
      </c>
      <c r="D51" s="129">
        <v>0.26500000000000001</v>
      </c>
      <c r="E51" s="130">
        <v>0</v>
      </c>
      <c r="F51" s="131">
        <v>0</v>
      </c>
      <c r="G51" s="158">
        <v>0</v>
      </c>
      <c r="H51" s="158">
        <v>9.25</v>
      </c>
      <c r="I51" s="162">
        <v>9.25</v>
      </c>
      <c r="J51" s="38">
        <v>0.23599999999999999</v>
      </c>
    </row>
    <row r="52" spans="1:10" ht="27.75" customHeight="1" x14ac:dyDescent="0.2">
      <c r="A52" s="160" t="s">
        <v>218</v>
      </c>
      <c r="B52" s="22" t="s">
        <v>219</v>
      </c>
      <c r="C52" s="163">
        <v>0</v>
      </c>
      <c r="D52" s="129">
        <v>0.20899999999999999</v>
      </c>
      <c r="E52" s="130">
        <v>0</v>
      </c>
      <c r="F52" s="131">
        <v>0</v>
      </c>
      <c r="G52" s="158">
        <v>0</v>
      </c>
      <c r="H52" s="158">
        <v>9.25</v>
      </c>
      <c r="I52" s="162">
        <v>9.25</v>
      </c>
      <c r="J52" s="38">
        <v>0.23599999999999999</v>
      </c>
    </row>
    <row r="53" spans="1:10" ht="27.75" customHeight="1" x14ac:dyDescent="0.2">
      <c r="A53" s="160" t="s">
        <v>220</v>
      </c>
      <c r="B53" s="22" t="s">
        <v>221</v>
      </c>
      <c r="C53" s="163" t="s">
        <v>105</v>
      </c>
      <c r="D53" s="132">
        <v>21.946000000000002</v>
      </c>
      <c r="E53" s="133">
        <v>1.7929999999999999</v>
      </c>
      <c r="F53" s="131">
        <v>0.252</v>
      </c>
      <c r="G53" s="159"/>
      <c r="H53" s="159"/>
      <c r="I53" s="161"/>
      <c r="J53" s="39"/>
    </row>
    <row r="54" spans="1:10" ht="27.75" customHeight="1" x14ac:dyDescent="0.2">
      <c r="A54" s="160" t="s">
        <v>222</v>
      </c>
      <c r="B54" s="22" t="s">
        <v>223</v>
      </c>
      <c r="C54" s="163" t="s">
        <v>108</v>
      </c>
      <c r="D54" s="129">
        <v>-7.8280000000000003</v>
      </c>
      <c r="E54" s="130">
        <v>-0.92100000000000004</v>
      </c>
      <c r="F54" s="131">
        <v>-6.8000000000000005E-2</v>
      </c>
      <c r="G54" s="158">
        <v>0</v>
      </c>
      <c r="H54" s="159"/>
      <c r="I54" s="161"/>
      <c r="J54" s="39"/>
    </row>
    <row r="55" spans="1:10" ht="27.75" customHeight="1" x14ac:dyDescent="0.2">
      <c r="A55" s="160" t="s">
        <v>224</v>
      </c>
      <c r="B55" s="22" t="s">
        <v>225</v>
      </c>
      <c r="C55" s="163">
        <v>0</v>
      </c>
      <c r="D55" s="129">
        <v>-6.4329999999999998</v>
      </c>
      <c r="E55" s="130">
        <v>-0.76900000000000002</v>
      </c>
      <c r="F55" s="131">
        <v>-5.3999999999999999E-2</v>
      </c>
      <c r="G55" s="158">
        <v>0</v>
      </c>
      <c r="H55" s="159"/>
      <c r="I55" s="161"/>
      <c r="J55" s="39"/>
    </row>
    <row r="56" spans="1:10" ht="27.75" customHeight="1" x14ac:dyDescent="0.2">
      <c r="A56" s="160" t="s">
        <v>226</v>
      </c>
      <c r="B56" s="22" t="s">
        <v>227</v>
      </c>
      <c r="C56" s="163">
        <v>0</v>
      </c>
      <c r="D56" s="129">
        <v>-7.8280000000000003</v>
      </c>
      <c r="E56" s="130">
        <v>-0.92100000000000004</v>
      </c>
      <c r="F56" s="131">
        <v>-6.8000000000000005E-2</v>
      </c>
      <c r="G56" s="158">
        <v>0</v>
      </c>
      <c r="H56" s="159"/>
      <c r="I56" s="161"/>
      <c r="J56" s="38">
        <v>0.55000000000000004</v>
      </c>
    </row>
    <row r="57" spans="1:10" ht="27.75" customHeight="1" x14ac:dyDescent="0.2">
      <c r="A57" s="160" t="s">
        <v>228</v>
      </c>
      <c r="B57" s="22" t="s">
        <v>229</v>
      </c>
      <c r="C57" s="163">
        <v>0</v>
      </c>
      <c r="D57" s="129">
        <v>-6.4329999999999998</v>
      </c>
      <c r="E57" s="130">
        <v>-0.76900000000000002</v>
      </c>
      <c r="F57" s="131">
        <v>-5.3999999999999999E-2</v>
      </c>
      <c r="G57" s="158">
        <v>0</v>
      </c>
      <c r="H57" s="159"/>
      <c r="I57" s="161"/>
      <c r="J57" s="38">
        <v>0.433</v>
      </c>
    </row>
    <row r="58" spans="1:10" ht="27.75" customHeight="1" x14ac:dyDescent="0.2">
      <c r="A58" s="160" t="s">
        <v>230</v>
      </c>
      <c r="B58" s="22" t="s">
        <v>231</v>
      </c>
      <c r="C58" s="163">
        <v>0</v>
      </c>
      <c r="D58" s="129">
        <v>-4.1790000000000003</v>
      </c>
      <c r="E58" s="130">
        <v>-0.53400000000000003</v>
      </c>
      <c r="F58" s="131">
        <v>-2.9000000000000001E-2</v>
      </c>
      <c r="G58" s="158">
        <v>0</v>
      </c>
      <c r="H58" s="159"/>
      <c r="I58" s="161"/>
      <c r="J58" s="38">
        <v>0.38200000000000001</v>
      </c>
    </row>
    <row r="59" spans="1:10" ht="27.75" customHeight="1" x14ac:dyDescent="0.2">
      <c r="A59" s="156" t="s">
        <v>232</v>
      </c>
      <c r="B59" s="22" t="s">
        <v>233</v>
      </c>
      <c r="C59" s="163" t="s">
        <v>75</v>
      </c>
      <c r="D59" s="129">
        <v>5.8259999999999996</v>
      </c>
      <c r="E59" s="130">
        <v>0.59399999999999997</v>
      </c>
      <c r="F59" s="131">
        <v>0</v>
      </c>
      <c r="G59" s="158">
        <v>0</v>
      </c>
      <c r="H59" s="159"/>
      <c r="I59" s="161"/>
      <c r="J59" s="39"/>
    </row>
    <row r="60" spans="1:10" ht="27.75" customHeight="1" x14ac:dyDescent="0.2">
      <c r="A60" s="156" t="s">
        <v>234</v>
      </c>
      <c r="B60" s="22" t="s">
        <v>235</v>
      </c>
      <c r="C60" s="163">
        <v>2</v>
      </c>
      <c r="D60" s="129">
        <v>5.93</v>
      </c>
      <c r="E60" s="130">
        <v>0.69799999999999995</v>
      </c>
      <c r="F60" s="131">
        <v>5.0999999999999997E-2</v>
      </c>
      <c r="G60" s="159"/>
      <c r="H60" s="159"/>
      <c r="I60" s="161"/>
      <c r="J60" s="39"/>
    </row>
    <row r="61" spans="1:10" ht="27.75" customHeight="1" x14ac:dyDescent="0.2">
      <c r="A61" s="156" t="s">
        <v>236</v>
      </c>
      <c r="B61" s="22" t="s">
        <v>237</v>
      </c>
      <c r="C61" s="163" t="s">
        <v>78</v>
      </c>
      <c r="D61" s="129">
        <v>4.5910000000000002</v>
      </c>
      <c r="E61" s="130">
        <v>0.54</v>
      </c>
      <c r="F61" s="131">
        <v>0.04</v>
      </c>
      <c r="G61" s="158">
        <v>2.82</v>
      </c>
      <c r="H61" s="159"/>
      <c r="I61" s="161"/>
      <c r="J61" s="39"/>
    </row>
    <row r="62" spans="1:10" ht="27.75" customHeight="1" x14ac:dyDescent="0.2">
      <c r="A62" s="156" t="s">
        <v>238</v>
      </c>
      <c r="B62" s="22" t="s">
        <v>239</v>
      </c>
      <c r="C62" s="163" t="s">
        <v>78</v>
      </c>
      <c r="D62" s="129">
        <v>4.5330000000000004</v>
      </c>
      <c r="E62" s="130">
        <v>0.48299999999999998</v>
      </c>
      <c r="F62" s="131">
        <v>0</v>
      </c>
      <c r="G62" s="158">
        <v>0</v>
      </c>
      <c r="H62" s="159"/>
      <c r="I62" s="161"/>
      <c r="J62" s="39"/>
    </row>
    <row r="63" spans="1:10" ht="27.75" customHeight="1" x14ac:dyDescent="0.2">
      <c r="A63" s="156" t="s">
        <v>240</v>
      </c>
      <c r="B63" s="22" t="s">
        <v>241</v>
      </c>
      <c r="C63" s="163" t="s">
        <v>78</v>
      </c>
      <c r="D63" s="129">
        <v>4.1289999999999996</v>
      </c>
      <c r="E63" s="130">
        <v>7.8E-2</v>
      </c>
      <c r="F63" s="131">
        <v>0</v>
      </c>
      <c r="G63" s="158">
        <v>0</v>
      </c>
      <c r="H63" s="159"/>
      <c r="I63" s="161"/>
      <c r="J63" s="39"/>
    </row>
    <row r="64" spans="1:10" ht="27.75" customHeight="1" x14ac:dyDescent="0.2">
      <c r="A64" s="156" t="s">
        <v>242</v>
      </c>
      <c r="B64" s="22" t="s">
        <v>243</v>
      </c>
      <c r="C64" s="163" t="s">
        <v>78</v>
      </c>
      <c r="D64" s="129">
        <v>3.9809999999999999</v>
      </c>
      <c r="E64" s="130">
        <v>0</v>
      </c>
      <c r="F64" s="131">
        <v>0</v>
      </c>
      <c r="G64" s="158">
        <v>0</v>
      </c>
      <c r="H64" s="159"/>
      <c r="I64" s="161"/>
      <c r="J64" s="39"/>
    </row>
    <row r="65" spans="1:10" ht="27.75" customHeight="1" x14ac:dyDescent="0.2">
      <c r="A65" s="156" t="s">
        <v>244</v>
      </c>
      <c r="B65" s="22" t="s">
        <v>245</v>
      </c>
      <c r="C65" s="163" t="s">
        <v>78</v>
      </c>
      <c r="D65" s="129">
        <v>3.7890000000000001</v>
      </c>
      <c r="E65" s="130">
        <v>0</v>
      </c>
      <c r="F65" s="131">
        <v>0</v>
      </c>
      <c r="G65" s="158">
        <v>0</v>
      </c>
      <c r="H65" s="159"/>
      <c r="I65" s="161"/>
      <c r="J65" s="39"/>
    </row>
    <row r="66" spans="1:10" ht="27.75" customHeight="1" x14ac:dyDescent="0.2">
      <c r="A66" s="156" t="s">
        <v>246</v>
      </c>
      <c r="B66" s="22" t="s">
        <v>247</v>
      </c>
      <c r="C66" s="163">
        <v>4</v>
      </c>
      <c r="D66" s="129">
        <v>4.5910000000000002</v>
      </c>
      <c r="E66" s="130">
        <v>0.54</v>
      </c>
      <c r="F66" s="131">
        <v>0.04</v>
      </c>
      <c r="G66" s="159"/>
      <c r="H66" s="159"/>
      <c r="I66" s="161"/>
      <c r="J66" s="39"/>
    </row>
    <row r="67" spans="1:10" ht="27.75" customHeight="1" x14ac:dyDescent="0.2">
      <c r="A67" s="156" t="s">
        <v>248</v>
      </c>
      <c r="B67" s="22" t="s">
        <v>249</v>
      </c>
      <c r="C67" s="163">
        <v>0</v>
      </c>
      <c r="D67" s="129">
        <v>3.649</v>
      </c>
      <c r="E67" s="130">
        <v>0.44</v>
      </c>
      <c r="F67" s="131">
        <v>0.03</v>
      </c>
      <c r="G67" s="158">
        <v>6.93</v>
      </c>
      <c r="H67" s="158">
        <v>3.95</v>
      </c>
      <c r="I67" s="162">
        <v>3.95</v>
      </c>
      <c r="J67" s="38">
        <v>0.28100000000000003</v>
      </c>
    </row>
    <row r="68" spans="1:10" ht="27.75" customHeight="1" x14ac:dyDescent="0.2">
      <c r="A68" s="156" t="s">
        <v>250</v>
      </c>
      <c r="B68" s="22" t="s">
        <v>251</v>
      </c>
      <c r="C68" s="163">
        <v>0</v>
      </c>
      <c r="D68" s="129">
        <v>2.3340000000000001</v>
      </c>
      <c r="E68" s="130">
        <v>0.154</v>
      </c>
      <c r="F68" s="131">
        <v>1.4E-2</v>
      </c>
      <c r="G68" s="158">
        <v>1.1000000000000001</v>
      </c>
      <c r="H68" s="158">
        <v>3.95</v>
      </c>
      <c r="I68" s="162">
        <v>3.95</v>
      </c>
      <c r="J68" s="38">
        <v>0.28100000000000003</v>
      </c>
    </row>
    <row r="69" spans="1:10" ht="27.75" customHeight="1" x14ac:dyDescent="0.2">
      <c r="A69" s="156" t="s">
        <v>252</v>
      </c>
      <c r="B69" s="22" t="s">
        <v>253</v>
      </c>
      <c r="C69" s="163">
        <v>0</v>
      </c>
      <c r="D69" s="129">
        <v>2.3029999999999999</v>
      </c>
      <c r="E69" s="130">
        <v>0.154</v>
      </c>
      <c r="F69" s="131">
        <v>1.4E-2</v>
      </c>
      <c r="G69" s="158">
        <v>1.1000000000000001</v>
      </c>
      <c r="H69" s="158">
        <v>3.95</v>
      </c>
      <c r="I69" s="162">
        <v>3.95</v>
      </c>
      <c r="J69" s="38">
        <v>0.28100000000000003</v>
      </c>
    </row>
    <row r="70" spans="1:10" ht="27.75" customHeight="1" x14ac:dyDescent="0.2">
      <c r="A70" s="156" t="s">
        <v>254</v>
      </c>
      <c r="B70" s="22" t="s">
        <v>255</v>
      </c>
      <c r="C70" s="163">
        <v>0</v>
      </c>
      <c r="D70" s="129">
        <v>2.2749999999999999</v>
      </c>
      <c r="E70" s="130">
        <v>0.154</v>
      </c>
      <c r="F70" s="131">
        <v>1.4E-2</v>
      </c>
      <c r="G70" s="158">
        <v>1.1000000000000001</v>
      </c>
      <c r="H70" s="158">
        <v>3.95</v>
      </c>
      <c r="I70" s="162">
        <v>3.95</v>
      </c>
      <c r="J70" s="38">
        <v>0.28100000000000003</v>
      </c>
    </row>
    <row r="71" spans="1:10" ht="27.75" customHeight="1" x14ac:dyDescent="0.2">
      <c r="A71" s="156" t="s">
        <v>256</v>
      </c>
      <c r="B71" s="22" t="s">
        <v>257</v>
      </c>
      <c r="C71" s="163">
        <v>0</v>
      </c>
      <c r="D71" s="129">
        <v>2.2410000000000001</v>
      </c>
      <c r="E71" s="130">
        <v>0.154</v>
      </c>
      <c r="F71" s="131">
        <v>1.4E-2</v>
      </c>
      <c r="G71" s="158">
        <v>1.1000000000000001</v>
      </c>
      <c r="H71" s="158">
        <v>3.95</v>
      </c>
      <c r="I71" s="162">
        <v>3.95</v>
      </c>
      <c r="J71" s="38">
        <v>0.28100000000000003</v>
      </c>
    </row>
    <row r="72" spans="1:10" ht="27.75" customHeight="1" x14ac:dyDescent="0.2">
      <c r="A72" s="156" t="s">
        <v>258</v>
      </c>
      <c r="B72" s="22" t="s">
        <v>259</v>
      </c>
      <c r="C72" s="163">
        <v>0</v>
      </c>
      <c r="D72" s="129">
        <v>3.2440000000000002</v>
      </c>
      <c r="E72" s="130">
        <v>0.41399999999999998</v>
      </c>
      <c r="F72" s="131">
        <v>2.3E-2</v>
      </c>
      <c r="G72" s="158">
        <v>8.44</v>
      </c>
      <c r="H72" s="158">
        <v>7.18</v>
      </c>
      <c r="I72" s="162">
        <v>7.18</v>
      </c>
      <c r="J72" s="38">
        <v>0.24099999999999999</v>
      </c>
    </row>
    <row r="73" spans="1:10" ht="27.75" customHeight="1" x14ac:dyDescent="0.2">
      <c r="A73" s="156" t="s">
        <v>260</v>
      </c>
      <c r="B73" s="22" t="s">
        <v>261</v>
      </c>
      <c r="C73" s="163">
        <v>0</v>
      </c>
      <c r="D73" s="129">
        <v>1.34</v>
      </c>
      <c r="E73" s="130">
        <v>0</v>
      </c>
      <c r="F73" s="131">
        <v>0</v>
      </c>
      <c r="G73" s="158">
        <v>0</v>
      </c>
      <c r="H73" s="158">
        <v>7.18</v>
      </c>
      <c r="I73" s="162">
        <v>7.18</v>
      </c>
      <c r="J73" s="38">
        <v>0.24099999999999999</v>
      </c>
    </row>
    <row r="74" spans="1:10" ht="27.75" customHeight="1" x14ac:dyDescent="0.2">
      <c r="A74" s="156" t="s">
        <v>262</v>
      </c>
      <c r="B74" s="22" t="s">
        <v>263</v>
      </c>
      <c r="C74" s="163">
        <v>0</v>
      </c>
      <c r="D74" s="129">
        <v>1.2949999999999999</v>
      </c>
      <c r="E74" s="130">
        <v>0</v>
      </c>
      <c r="F74" s="131">
        <v>0</v>
      </c>
      <c r="G74" s="158">
        <v>0</v>
      </c>
      <c r="H74" s="158">
        <v>7.18</v>
      </c>
      <c r="I74" s="162">
        <v>7.18</v>
      </c>
      <c r="J74" s="38">
        <v>0.24099999999999999</v>
      </c>
    </row>
    <row r="75" spans="1:10" ht="27.75" customHeight="1" x14ac:dyDescent="0.2">
      <c r="A75" s="156" t="s">
        <v>264</v>
      </c>
      <c r="B75" s="22" t="s">
        <v>265</v>
      </c>
      <c r="C75" s="163">
        <v>0</v>
      </c>
      <c r="D75" s="129">
        <v>1.2549999999999999</v>
      </c>
      <c r="E75" s="130">
        <v>0</v>
      </c>
      <c r="F75" s="131">
        <v>0</v>
      </c>
      <c r="G75" s="158">
        <v>0</v>
      </c>
      <c r="H75" s="158">
        <v>7.18</v>
      </c>
      <c r="I75" s="162">
        <v>7.18</v>
      </c>
      <c r="J75" s="38">
        <v>0.24099999999999999</v>
      </c>
    </row>
    <row r="76" spans="1:10" ht="27.75" customHeight="1" x14ac:dyDescent="0.2">
      <c r="A76" s="156" t="s">
        <v>266</v>
      </c>
      <c r="B76" s="22" t="s">
        <v>267</v>
      </c>
      <c r="C76" s="163">
        <v>0</v>
      </c>
      <c r="D76" s="129">
        <v>1.2050000000000001</v>
      </c>
      <c r="E76" s="130">
        <v>0</v>
      </c>
      <c r="F76" s="131">
        <v>0</v>
      </c>
      <c r="G76" s="158">
        <v>0</v>
      </c>
      <c r="H76" s="158">
        <v>7.18</v>
      </c>
      <c r="I76" s="162">
        <v>7.18</v>
      </c>
      <c r="J76" s="38">
        <v>0.24099999999999999</v>
      </c>
    </row>
    <row r="77" spans="1:10" ht="27.75" customHeight="1" x14ac:dyDescent="0.2">
      <c r="A77" s="156" t="s">
        <v>268</v>
      </c>
      <c r="B77" s="22" t="s">
        <v>269</v>
      </c>
      <c r="C77" s="163">
        <v>0</v>
      </c>
      <c r="D77" s="129">
        <v>2.6680000000000001</v>
      </c>
      <c r="E77" s="130">
        <v>0.34100000000000003</v>
      </c>
      <c r="F77" s="131">
        <v>0.02</v>
      </c>
      <c r="G77" s="158">
        <v>99</v>
      </c>
      <c r="H77" s="158">
        <v>8.14</v>
      </c>
      <c r="I77" s="162">
        <v>8.14</v>
      </c>
      <c r="J77" s="38">
        <v>0.20799999999999999</v>
      </c>
    </row>
    <row r="78" spans="1:10" ht="27.75" customHeight="1" x14ac:dyDescent="0.2">
      <c r="A78" s="156" t="s">
        <v>270</v>
      </c>
      <c r="B78" s="22" t="s">
        <v>271</v>
      </c>
      <c r="C78" s="163">
        <v>0</v>
      </c>
      <c r="D78" s="129">
        <v>0.32200000000000001</v>
      </c>
      <c r="E78" s="130">
        <v>0</v>
      </c>
      <c r="F78" s="131">
        <v>0</v>
      </c>
      <c r="G78" s="158">
        <v>0</v>
      </c>
      <c r="H78" s="158">
        <v>8.14</v>
      </c>
      <c r="I78" s="162">
        <v>8.14</v>
      </c>
      <c r="J78" s="38">
        <v>0.20799999999999999</v>
      </c>
    </row>
    <row r="79" spans="1:10" ht="27.75" customHeight="1" x14ac:dyDescent="0.2">
      <c r="A79" s="156" t="s">
        <v>272</v>
      </c>
      <c r="B79" s="22" t="s">
        <v>273</v>
      </c>
      <c r="C79" s="163">
        <v>0</v>
      </c>
      <c r="D79" s="129">
        <v>0.17100000000000001</v>
      </c>
      <c r="E79" s="130">
        <v>0</v>
      </c>
      <c r="F79" s="131">
        <v>0</v>
      </c>
      <c r="G79" s="158">
        <v>0</v>
      </c>
      <c r="H79" s="158">
        <v>8.14</v>
      </c>
      <c r="I79" s="162">
        <v>8.14</v>
      </c>
      <c r="J79" s="38">
        <v>0.20799999999999999</v>
      </c>
    </row>
    <row r="80" spans="1:10" ht="27.75" customHeight="1" x14ac:dyDescent="0.2">
      <c r="A80" s="156" t="s">
        <v>274</v>
      </c>
      <c r="B80" s="22" t="s">
        <v>275</v>
      </c>
      <c r="C80" s="163">
        <v>0</v>
      </c>
      <c r="D80" s="129">
        <v>0.23300000000000001</v>
      </c>
      <c r="E80" s="130">
        <v>0</v>
      </c>
      <c r="F80" s="131">
        <v>0</v>
      </c>
      <c r="G80" s="158">
        <v>0</v>
      </c>
      <c r="H80" s="158">
        <v>8.14</v>
      </c>
      <c r="I80" s="162">
        <v>8.14</v>
      </c>
      <c r="J80" s="38">
        <v>0.20799999999999999</v>
      </c>
    </row>
    <row r="81" spans="1:10" ht="27.75" customHeight="1" x14ac:dyDescent="0.2">
      <c r="A81" s="156" t="s">
        <v>276</v>
      </c>
      <c r="B81" s="22" t="s">
        <v>277</v>
      </c>
      <c r="C81" s="163">
        <v>0</v>
      </c>
      <c r="D81" s="129">
        <v>0.184</v>
      </c>
      <c r="E81" s="130">
        <v>0</v>
      </c>
      <c r="F81" s="131">
        <v>0</v>
      </c>
      <c r="G81" s="158">
        <v>0</v>
      </c>
      <c r="H81" s="158">
        <v>8.14</v>
      </c>
      <c r="I81" s="162">
        <v>8.14</v>
      </c>
      <c r="J81" s="38">
        <v>0.20799999999999999</v>
      </c>
    </row>
    <row r="82" spans="1:10" ht="27.75" customHeight="1" x14ac:dyDescent="0.2">
      <c r="A82" s="156" t="s">
        <v>278</v>
      </c>
      <c r="B82" s="22" t="s">
        <v>279</v>
      </c>
      <c r="C82" s="163" t="s">
        <v>105</v>
      </c>
      <c r="D82" s="132">
        <v>19.571000000000002</v>
      </c>
      <c r="E82" s="133">
        <v>1.599</v>
      </c>
      <c r="F82" s="131">
        <v>0.22500000000000001</v>
      </c>
      <c r="G82" s="159"/>
      <c r="H82" s="159"/>
      <c r="I82" s="161"/>
      <c r="J82" s="39"/>
    </row>
    <row r="83" spans="1:10" ht="27.75" customHeight="1" x14ac:dyDescent="0.2">
      <c r="A83" s="156" t="s">
        <v>280</v>
      </c>
      <c r="B83" s="22" t="s">
        <v>281</v>
      </c>
      <c r="C83" s="163" t="s">
        <v>108</v>
      </c>
      <c r="D83" s="129">
        <v>-5.4139999999999997</v>
      </c>
      <c r="E83" s="130">
        <v>-0.63700000000000001</v>
      </c>
      <c r="F83" s="131">
        <v>-4.7E-2</v>
      </c>
      <c r="G83" s="158">
        <v>0</v>
      </c>
      <c r="H83" s="159"/>
      <c r="I83" s="161"/>
      <c r="J83" s="39"/>
    </row>
    <row r="84" spans="1:10" ht="27.75" customHeight="1" x14ac:dyDescent="0.2">
      <c r="A84" s="156" t="s">
        <v>282</v>
      </c>
      <c r="B84" s="22" t="s">
        <v>283</v>
      </c>
      <c r="C84" s="163">
        <v>0</v>
      </c>
      <c r="D84" s="129">
        <v>-4.9210000000000003</v>
      </c>
      <c r="E84" s="130">
        <v>-0.58799999999999997</v>
      </c>
      <c r="F84" s="131">
        <v>-4.1000000000000002E-2</v>
      </c>
      <c r="G84" s="158">
        <v>0</v>
      </c>
      <c r="H84" s="159"/>
      <c r="I84" s="161"/>
      <c r="J84" s="39"/>
    </row>
    <row r="85" spans="1:10" ht="27.75" customHeight="1" x14ac:dyDescent="0.2">
      <c r="A85" s="156" t="s">
        <v>284</v>
      </c>
      <c r="B85" s="22" t="s">
        <v>285</v>
      </c>
      <c r="C85" s="163">
        <v>0</v>
      </c>
      <c r="D85" s="129">
        <v>-5.4139999999999997</v>
      </c>
      <c r="E85" s="130">
        <v>-0.63700000000000001</v>
      </c>
      <c r="F85" s="131">
        <v>-4.7E-2</v>
      </c>
      <c r="G85" s="158">
        <v>0</v>
      </c>
      <c r="H85" s="159"/>
      <c r="I85" s="161"/>
      <c r="J85" s="38">
        <v>0.38</v>
      </c>
    </row>
    <row r="86" spans="1:10" ht="27.75" customHeight="1" x14ac:dyDescent="0.2">
      <c r="A86" s="156" t="s">
        <v>286</v>
      </c>
      <c r="B86" s="22" t="s">
        <v>287</v>
      </c>
      <c r="C86" s="163">
        <v>0</v>
      </c>
      <c r="D86" s="129">
        <v>-4.9210000000000003</v>
      </c>
      <c r="E86" s="130">
        <v>-0.58799999999999997</v>
      </c>
      <c r="F86" s="131">
        <v>-4.1000000000000002E-2</v>
      </c>
      <c r="G86" s="158">
        <v>0</v>
      </c>
      <c r="H86" s="159"/>
      <c r="I86" s="161"/>
      <c r="J86" s="38">
        <v>0.33100000000000002</v>
      </c>
    </row>
    <row r="87" spans="1:10" ht="27.75" customHeight="1" x14ac:dyDescent="0.2">
      <c r="A87" s="156" t="s">
        <v>288</v>
      </c>
      <c r="B87" s="22" t="s">
        <v>289</v>
      </c>
      <c r="C87" s="163">
        <v>0</v>
      </c>
      <c r="D87" s="129">
        <v>-4.1790000000000003</v>
      </c>
      <c r="E87" s="130">
        <v>-0.53400000000000003</v>
      </c>
      <c r="F87" s="131">
        <v>-2.9000000000000001E-2</v>
      </c>
      <c r="G87" s="158">
        <v>9.08</v>
      </c>
      <c r="H87" s="159"/>
      <c r="I87" s="161"/>
      <c r="J87" s="38">
        <v>0.38200000000000001</v>
      </c>
    </row>
    <row r="88" spans="1:10" ht="27.75" customHeight="1" x14ac:dyDescent="0.2">
      <c r="A88" s="156" t="s">
        <v>290</v>
      </c>
      <c r="B88" s="22" t="s">
        <v>291</v>
      </c>
      <c r="C88" s="163" t="s">
        <v>75</v>
      </c>
      <c r="D88" s="129">
        <v>4.4729999999999999</v>
      </c>
      <c r="E88" s="130">
        <v>0.45600000000000002</v>
      </c>
      <c r="F88" s="131">
        <v>0</v>
      </c>
      <c r="G88" s="158">
        <v>0</v>
      </c>
      <c r="H88" s="159"/>
      <c r="I88" s="161"/>
      <c r="J88" s="39"/>
    </row>
    <row r="89" spans="1:10" ht="27.75" customHeight="1" x14ac:dyDescent="0.2">
      <c r="A89" s="156" t="s">
        <v>292</v>
      </c>
      <c r="B89" s="22" t="s">
        <v>293</v>
      </c>
      <c r="C89" s="163">
        <v>2</v>
      </c>
      <c r="D89" s="129">
        <v>4.5519999999999996</v>
      </c>
      <c r="E89" s="130">
        <v>0.53500000000000003</v>
      </c>
      <c r="F89" s="131">
        <v>0.04</v>
      </c>
      <c r="G89" s="159"/>
      <c r="H89" s="159"/>
      <c r="I89" s="161"/>
      <c r="J89" s="39"/>
    </row>
    <row r="90" spans="1:10" ht="27.75" customHeight="1" x14ac:dyDescent="0.2">
      <c r="A90" s="156" t="s">
        <v>294</v>
      </c>
      <c r="B90" s="22" t="s">
        <v>295</v>
      </c>
      <c r="C90" s="163" t="s">
        <v>78</v>
      </c>
      <c r="D90" s="129">
        <v>3.524</v>
      </c>
      <c r="E90" s="130">
        <v>0.41499999999999998</v>
      </c>
      <c r="F90" s="131">
        <v>3.1E-2</v>
      </c>
      <c r="G90" s="158">
        <v>2.17</v>
      </c>
      <c r="H90" s="159"/>
      <c r="I90" s="161"/>
      <c r="J90" s="39"/>
    </row>
    <row r="91" spans="1:10" ht="27.75" customHeight="1" x14ac:dyDescent="0.2">
      <c r="A91" s="156" t="s">
        <v>296</v>
      </c>
      <c r="B91" s="22" t="s">
        <v>297</v>
      </c>
      <c r="C91" s="163" t="s">
        <v>78</v>
      </c>
      <c r="D91" s="129">
        <v>3.48</v>
      </c>
      <c r="E91" s="130">
        <v>0.371</v>
      </c>
      <c r="F91" s="131">
        <v>0</v>
      </c>
      <c r="G91" s="158">
        <v>0</v>
      </c>
      <c r="H91" s="159"/>
      <c r="I91" s="161"/>
      <c r="J91" s="39"/>
    </row>
    <row r="92" spans="1:10" ht="27.75" customHeight="1" x14ac:dyDescent="0.2">
      <c r="A92" s="156" t="s">
        <v>298</v>
      </c>
      <c r="B92" s="22" t="s">
        <v>299</v>
      </c>
      <c r="C92" s="163" t="s">
        <v>78</v>
      </c>
      <c r="D92" s="129">
        <v>3.17</v>
      </c>
      <c r="E92" s="130">
        <v>0.06</v>
      </c>
      <c r="F92" s="131">
        <v>0</v>
      </c>
      <c r="G92" s="158">
        <v>0</v>
      </c>
      <c r="H92" s="159"/>
      <c r="I92" s="161"/>
      <c r="J92" s="39"/>
    </row>
    <row r="93" spans="1:10" ht="27.75" customHeight="1" x14ac:dyDescent="0.2">
      <c r="A93" s="156" t="s">
        <v>300</v>
      </c>
      <c r="B93" s="22" t="s">
        <v>301</v>
      </c>
      <c r="C93" s="163" t="s">
        <v>78</v>
      </c>
      <c r="D93" s="129">
        <v>3.056</v>
      </c>
      <c r="E93" s="130">
        <v>0</v>
      </c>
      <c r="F93" s="131">
        <v>0</v>
      </c>
      <c r="G93" s="158">
        <v>0</v>
      </c>
      <c r="H93" s="159"/>
      <c r="I93" s="161"/>
      <c r="J93" s="39"/>
    </row>
    <row r="94" spans="1:10" ht="27.75" customHeight="1" x14ac:dyDescent="0.2">
      <c r="A94" s="156" t="s">
        <v>302</v>
      </c>
      <c r="B94" s="22" t="s">
        <v>303</v>
      </c>
      <c r="C94" s="163" t="s">
        <v>78</v>
      </c>
      <c r="D94" s="129">
        <v>2.9089999999999998</v>
      </c>
      <c r="E94" s="130">
        <v>0</v>
      </c>
      <c r="F94" s="131">
        <v>0</v>
      </c>
      <c r="G94" s="158">
        <v>0</v>
      </c>
      <c r="H94" s="159"/>
      <c r="I94" s="161"/>
      <c r="J94" s="39"/>
    </row>
    <row r="95" spans="1:10" ht="27.75" customHeight="1" x14ac:dyDescent="0.2">
      <c r="A95" s="156" t="s">
        <v>304</v>
      </c>
      <c r="B95" s="22" t="s">
        <v>305</v>
      </c>
      <c r="C95" s="163">
        <v>4</v>
      </c>
      <c r="D95" s="129">
        <v>3.524</v>
      </c>
      <c r="E95" s="130">
        <v>0.41499999999999998</v>
      </c>
      <c r="F95" s="131">
        <v>3.1E-2</v>
      </c>
      <c r="G95" s="159"/>
      <c r="H95" s="159"/>
      <c r="I95" s="161"/>
      <c r="J95" s="39"/>
    </row>
    <row r="96" spans="1:10" ht="27.75" customHeight="1" x14ac:dyDescent="0.2">
      <c r="A96" s="156" t="s">
        <v>306</v>
      </c>
      <c r="B96" s="22" t="s">
        <v>307</v>
      </c>
      <c r="C96" s="163">
        <v>0</v>
      </c>
      <c r="D96" s="129">
        <v>2.8010000000000002</v>
      </c>
      <c r="E96" s="130">
        <v>0.33800000000000002</v>
      </c>
      <c r="F96" s="131">
        <v>2.3E-2</v>
      </c>
      <c r="G96" s="158">
        <v>5.32</v>
      </c>
      <c r="H96" s="158">
        <v>3.03</v>
      </c>
      <c r="I96" s="162">
        <v>3.03</v>
      </c>
      <c r="J96" s="38">
        <v>0.215</v>
      </c>
    </row>
    <row r="97" spans="1:10" ht="27.75" customHeight="1" x14ac:dyDescent="0.2">
      <c r="A97" s="156" t="s">
        <v>308</v>
      </c>
      <c r="B97" s="22" t="s">
        <v>309</v>
      </c>
      <c r="C97" s="163">
        <v>0</v>
      </c>
      <c r="D97" s="129">
        <v>1.792</v>
      </c>
      <c r="E97" s="130">
        <v>0.11799999999999999</v>
      </c>
      <c r="F97" s="131">
        <v>1.0999999999999999E-2</v>
      </c>
      <c r="G97" s="158">
        <v>0.84</v>
      </c>
      <c r="H97" s="158">
        <v>3.03</v>
      </c>
      <c r="I97" s="162">
        <v>3.03</v>
      </c>
      <c r="J97" s="38">
        <v>0.215</v>
      </c>
    </row>
    <row r="98" spans="1:10" ht="27.75" customHeight="1" x14ac:dyDescent="0.2">
      <c r="A98" s="156" t="s">
        <v>310</v>
      </c>
      <c r="B98" s="22" t="s">
        <v>311</v>
      </c>
      <c r="C98" s="163">
        <v>0</v>
      </c>
      <c r="D98" s="129">
        <v>1.768</v>
      </c>
      <c r="E98" s="130">
        <v>0.11799999999999999</v>
      </c>
      <c r="F98" s="131">
        <v>1.0999999999999999E-2</v>
      </c>
      <c r="G98" s="158">
        <v>0.84</v>
      </c>
      <c r="H98" s="158">
        <v>3.03</v>
      </c>
      <c r="I98" s="162">
        <v>3.03</v>
      </c>
      <c r="J98" s="38">
        <v>0.215</v>
      </c>
    </row>
    <row r="99" spans="1:10" ht="27.75" customHeight="1" x14ac:dyDescent="0.2">
      <c r="A99" s="156" t="s">
        <v>312</v>
      </c>
      <c r="B99" s="22" t="s">
        <v>313</v>
      </c>
      <c r="C99" s="163">
        <v>0</v>
      </c>
      <c r="D99" s="129">
        <v>1.7470000000000001</v>
      </c>
      <c r="E99" s="130">
        <v>0.11799999999999999</v>
      </c>
      <c r="F99" s="131">
        <v>1.0999999999999999E-2</v>
      </c>
      <c r="G99" s="158">
        <v>0.84</v>
      </c>
      <c r="H99" s="158">
        <v>3.03</v>
      </c>
      <c r="I99" s="162">
        <v>3.03</v>
      </c>
      <c r="J99" s="38">
        <v>0.215</v>
      </c>
    </row>
    <row r="100" spans="1:10" ht="27.75" customHeight="1" x14ac:dyDescent="0.2">
      <c r="A100" s="156" t="s">
        <v>314</v>
      </c>
      <c r="B100" s="22" t="s">
        <v>315</v>
      </c>
      <c r="C100" s="163">
        <v>0</v>
      </c>
      <c r="D100" s="129">
        <v>1.72</v>
      </c>
      <c r="E100" s="130">
        <v>0.11799999999999999</v>
      </c>
      <c r="F100" s="131">
        <v>1.0999999999999999E-2</v>
      </c>
      <c r="G100" s="158">
        <v>0.84</v>
      </c>
      <c r="H100" s="158">
        <v>3.03</v>
      </c>
      <c r="I100" s="162">
        <v>3.03</v>
      </c>
      <c r="J100" s="38">
        <v>0.215</v>
      </c>
    </row>
    <row r="101" spans="1:10" ht="27.75" customHeight="1" x14ac:dyDescent="0.2">
      <c r="A101" s="156" t="s">
        <v>316</v>
      </c>
      <c r="B101" s="22" t="s">
        <v>317</v>
      </c>
      <c r="C101" s="163">
        <v>0</v>
      </c>
      <c r="D101" s="129">
        <v>2.4900000000000002</v>
      </c>
      <c r="E101" s="130">
        <v>0.318</v>
      </c>
      <c r="F101" s="131">
        <v>1.7000000000000001E-2</v>
      </c>
      <c r="G101" s="158">
        <v>6.48</v>
      </c>
      <c r="H101" s="158">
        <v>5.51</v>
      </c>
      <c r="I101" s="162">
        <v>5.51</v>
      </c>
      <c r="J101" s="38">
        <v>0.185</v>
      </c>
    </row>
    <row r="102" spans="1:10" ht="27.75" customHeight="1" x14ac:dyDescent="0.2">
      <c r="A102" s="156" t="s">
        <v>318</v>
      </c>
      <c r="B102" s="22" t="s">
        <v>319</v>
      </c>
      <c r="C102" s="163">
        <v>0</v>
      </c>
      <c r="D102" s="129">
        <v>1.0289999999999999</v>
      </c>
      <c r="E102" s="130">
        <v>0</v>
      </c>
      <c r="F102" s="131">
        <v>0</v>
      </c>
      <c r="G102" s="158">
        <v>0</v>
      </c>
      <c r="H102" s="158">
        <v>5.51</v>
      </c>
      <c r="I102" s="162">
        <v>5.51</v>
      </c>
      <c r="J102" s="38">
        <v>0.185</v>
      </c>
    </row>
    <row r="103" spans="1:10" ht="27.75" customHeight="1" x14ac:dyDescent="0.2">
      <c r="A103" s="156" t="s">
        <v>320</v>
      </c>
      <c r="B103" s="22" t="s">
        <v>321</v>
      </c>
      <c r="C103" s="163">
        <v>0</v>
      </c>
      <c r="D103" s="129">
        <v>0.99399999999999999</v>
      </c>
      <c r="E103" s="130">
        <v>0</v>
      </c>
      <c r="F103" s="131">
        <v>0</v>
      </c>
      <c r="G103" s="158">
        <v>0</v>
      </c>
      <c r="H103" s="158">
        <v>5.51</v>
      </c>
      <c r="I103" s="162">
        <v>5.51</v>
      </c>
      <c r="J103" s="38">
        <v>0.185</v>
      </c>
    </row>
    <row r="104" spans="1:10" ht="27.75" customHeight="1" x14ac:dyDescent="0.2">
      <c r="A104" s="156" t="s">
        <v>322</v>
      </c>
      <c r="B104" s="22" t="s">
        <v>323</v>
      </c>
      <c r="C104" s="163">
        <v>0</v>
      </c>
      <c r="D104" s="129">
        <v>0.96399999999999997</v>
      </c>
      <c r="E104" s="130">
        <v>0</v>
      </c>
      <c r="F104" s="131">
        <v>0</v>
      </c>
      <c r="G104" s="158">
        <v>0</v>
      </c>
      <c r="H104" s="158">
        <v>5.51</v>
      </c>
      <c r="I104" s="162">
        <v>5.51</v>
      </c>
      <c r="J104" s="38">
        <v>0.185</v>
      </c>
    </row>
    <row r="105" spans="1:10" ht="27.75" customHeight="1" x14ac:dyDescent="0.2">
      <c r="A105" s="156" t="s">
        <v>324</v>
      </c>
      <c r="B105" s="22" t="s">
        <v>325</v>
      </c>
      <c r="C105" s="163">
        <v>0</v>
      </c>
      <c r="D105" s="129">
        <v>0.92500000000000004</v>
      </c>
      <c r="E105" s="130">
        <v>0</v>
      </c>
      <c r="F105" s="131">
        <v>0</v>
      </c>
      <c r="G105" s="158">
        <v>0</v>
      </c>
      <c r="H105" s="158">
        <v>5.51</v>
      </c>
      <c r="I105" s="162">
        <v>5.51</v>
      </c>
      <c r="J105" s="38">
        <v>0.185</v>
      </c>
    </row>
    <row r="106" spans="1:10" ht="27.75" customHeight="1" x14ac:dyDescent="0.2">
      <c r="A106" s="156" t="s">
        <v>326</v>
      </c>
      <c r="B106" s="22" t="s">
        <v>327</v>
      </c>
      <c r="C106" s="163">
        <v>0</v>
      </c>
      <c r="D106" s="129">
        <v>2.048</v>
      </c>
      <c r="E106" s="130">
        <v>0.26200000000000001</v>
      </c>
      <c r="F106" s="131">
        <v>1.4999999999999999E-2</v>
      </c>
      <c r="G106" s="158">
        <v>76</v>
      </c>
      <c r="H106" s="158">
        <v>6.25</v>
      </c>
      <c r="I106" s="162">
        <v>6.25</v>
      </c>
      <c r="J106" s="38">
        <v>0.159</v>
      </c>
    </row>
    <row r="107" spans="1:10" ht="27.75" customHeight="1" x14ac:dyDescent="0.2">
      <c r="A107" s="156" t="s">
        <v>328</v>
      </c>
      <c r="B107" s="22" t="s">
        <v>329</v>
      </c>
      <c r="C107" s="163">
        <v>0</v>
      </c>
      <c r="D107" s="129">
        <v>0.247</v>
      </c>
      <c r="E107" s="130">
        <v>0</v>
      </c>
      <c r="F107" s="131">
        <v>0</v>
      </c>
      <c r="G107" s="158">
        <v>0</v>
      </c>
      <c r="H107" s="158">
        <v>6.25</v>
      </c>
      <c r="I107" s="162">
        <v>6.25</v>
      </c>
      <c r="J107" s="38">
        <v>0.159</v>
      </c>
    </row>
    <row r="108" spans="1:10" ht="27.75" customHeight="1" x14ac:dyDescent="0.2">
      <c r="A108" s="156" t="s">
        <v>330</v>
      </c>
      <c r="B108" s="22" t="s">
        <v>331</v>
      </c>
      <c r="C108" s="163">
        <v>0</v>
      </c>
      <c r="D108" s="129">
        <v>0.13100000000000001</v>
      </c>
      <c r="E108" s="130">
        <v>0</v>
      </c>
      <c r="F108" s="131">
        <v>0</v>
      </c>
      <c r="G108" s="158">
        <v>0</v>
      </c>
      <c r="H108" s="158">
        <v>6.25</v>
      </c>
      <c r="I108" s="162">
        <v>6.25</v>
      </c>
      <c r="J108" s="38">
        <v>0.159</v>
      </c>
    </row>
    <row r="109" spans="1:10" ht="27.75" customHeight="1" x14ac:dyDescent="0.2">
      <c r="A109" s="156" t="s">
        <v>332</v>
      </c>
      <c r="B109" s="22" t="s">
        <v>333</v>
      </c>
      <c r="C109" s="163">
        <v>0</v>
      </c>
      <c r="D109" s="129">
        <v>0.17899999999999999</v>
      </c>
      <c r="E109" s="130">
        <v>0</v>
      </c>
      <c r="F109" s="131">
        <v>0</v>
      </c>
      <c r="G109" s="158">
        <v>0</v>
      </c>
      <c r="H109" s="158">
        <v>6.25</v>
      </c>
      <c r="I109" s="162">
        <v>6.25</v>
      </c>
      <c r="J109" s="38">
        <v>0.159</v>
      </c>
    </row>
    <row r="110" spans="1:10" ht="27.75" customHeight="1" x14ac:dyDescent="0.2">
      <c r="A110" s="156" t="s">
        <v>334</v>
      </c>
      <c r="B110" s="22" t="s">
        <v>335</v>
      </c>
      <c r="C110" s="163">
        <v>0</v>
      </c>
      <c r="D110" s="129">
        <v>0.14099999999999999</v>
      </c>
      <c r="E110" s="130">
        <v>0</v>
      </c>
      <c r="F110" s="131">
        <v>0</v>
      </c>
      <c r="G110" s="158">
        <v>0</v>
      </c>
      <c r="H110" s="158">
        <v>6.25</v>
      </c>
      <c r="I110" s="162">
        <v>6.25</v>
      </c>
      <c r="J110" s="38">
        <v>0.159</v>
      </c>
    </row>
    <row r="111" spans="1:10" ht="27.75" customHeight="1" x14ac:dyDescent="0.2">
      <c r="A111" s="156" t="s">
        <v>336</v>
      </c>
      <c r="B111" s="22" t="s">
        <v>337</v>
      </c>
      <c r="C111" s="163" t="s">
        <v>105</v>
      </c>
      <c r="D111" s="132">
        <v>15.025</v>
      </c>
      <c r="E111" s="133">
        <v>1.2270000000000001</v>
      </c>
      <c r="F111" s="131">
        <v>0.17299999999999999</v>
      </c>
      <c r="G111" s="159"/>
      <c r="H111" s="159"/>
      <c r="I111" s="161"/>
      <c r="J111" s="39"/>
    </row>
    <row r="112" spans="1:10" ht="27.75" customHeight="1" x14ac:dyDescent="0.2">
      <c r="A112" s="156" t="s">
        <v>338</v>
      </c>
      <c r="B112" s="22" t="s">
        <v>339</v>
      </c>
      <c r="C112" s="163" t="s">
        <v>108</v>
      </c>
      <c r="D112" s="129">
        <v>-4.1559999999999997</v>
      </c>
      <c r="E112" s="130">
        <v>-0.48899999999999999</v>
      </c>
      <c r="F112" s="131">
        <v>-3.5999999999999997E-2</v>
      </c>
      <c r="G112" s="158">
        <v>0</v>
      </c>
      <c r="H112" s="159"/>
      <c r="I112" s="161"/>
      <c r="J112" s="39"/>
    </row>
    <row r="113" spans="1:10" ht="27.75" customHeight="1" x14ac:dyDescent="0.2">
      <c r="A113" s="156" t="s">
        <v>340</v>
      </c>
      <c r="B113" s="22" t="s">
        <v>341</v>
      </c>
      <c r="C113" s="163">
        <v>0</v>
      </c>
      <c r="D113" s="129">
        <v>-3.778</v>
      </c>
      <c r="E113" s="130">
        <v>-0.45100000000000001</v>
      </c>
      <c r="F113" s="131">
        <v>-3.2000000000000001E-2</v>
      </c>
      <c r="G113" s="158">
        <v>0</v>
      </c>
      <c r="H113" s="159"/>
      <c r="I113" s="161"/>
      <c r="J113" s="39"/>
    </row>
    <row r="114" spans="1:10" ht="27.75" customHeight="1" x14ac:dyDescent="0.2">
      <c r="A114" s="156" t="s">
        <v>342</v>
      </c>
      <c r="B114" s="22" t="s">
        <v>343</v>
      </c>
      <c r="C114" s="163">
        <v>0</v>
      </c>
      <c r="D114" s="129">
        <v>-4.1559999999999997</v>
      </c>
      <c r="E114" s="130">
        <v>-0.48899999999999999</v>
      </c>
      <c r="F114" s="131">
        <v>-3.5999999999999997E-2</v>
      </c>
      <c r="G114" s="158">
        <v>0</v>
      </c>
      <c r="H114" s="159"/>
      <c r="I114" s="161"/>
      <c r="J114" s="38">
        <v>0.29199999999999998</v>
      </c>
    </row>
    <row r="115" spans="1:10" ht="27.75" customHeight="1" x14ac:dyDescent="0.2">
      <c r="A115" s="156" t="s">
        <v>344</v>
      </c>
      <c r="B115" s="22" t="s">
        <v>345</v>
      </c>
      <c r="C115" s="163">
        <v>0</v>
      </c>
      <c r="D115" s="129">
        <v>-3.778</v>
      </c>
      <c r="E115" s="130">
        <v>-0.45100000000000001</v>
      </c>
      <c r="F115" s="131">
        <v>-3.2000000000000001E-2</v>
      </c>
      <c r="G115" s="158">
        <v>0</v>
      </c>
      <c r="H115" s="159"/>
      <c r="I115" s="161"/>
      <c r="J115" s="38">
        <v>0.254</v>
      </c>
    </row>
    <row r="116" spans="1:10" ht="27.75" customHeight="1" x14ac:dyDescent="0.2">
      <c r="A116" s="156" t="s">
        <v>346</v>
      </c>
      <c r="B116" s="22" t="s">
        <v>347</v>
      </c>
      <c r="C116" s="163">
        <v>0</v>
      </c>
      <c r="D116" s="129">
        <v>-3.2080000000000002</v>
      </c>
      <c r="E116" s="130">
        <v>-0.41</v>
      </c>
      <c r="F116" s="131">
        <v>-2.1999999999999999E-2</v>
      </c>
      <c r="G116" s="158">
        <v>6.97</v>
      </c>
      <c r="H116" s="159"/>
      <c r="I116" s="161"/>
      <c r="J116" s="38">
        <v>0.29299999999999998</v>
      </c>
    </row>
    <row r="117" spans="1:10" ht="27.75" customHeight="1" x14ac:dyDescent="0.2">
      <c r="A117" s="156" t="s">
        <v>348</v>
      </c>
      <c r="B117" s="22" t="s">
        <v>349</v>
      </c>
      <c r="C117" s="163" t="s">
        <v>75</v>
      </c>
      <c r="D117" s="129">
        <v>2.7749999999999999</v>
      </c>
      <c r="E117" s="130">
        <v>0.28299999999999997</v>
      </c>
      <c r="F117" s="131">
        <v>0</v>
      </c>
      <c r="G117" s="158">
        <v>0</v>
      </c>
      <c r="H117" s="159"/>
      <c r="I117" s="161"/>
      <c r="J117" s="39"/>
    </row>
    <row r="118" spans="1:10" ht="27.75" customHeight="1" x14ac:dyDescent="0.2">
      <c r="A118" s="156" t="s">
        <v>350</v>
      </c>
      <c r="B118" s="22" t="s">
        <v>351</v>
      </c>
      <c r="C118" s="163">
        <v>2</v>
      </c>
      <c r="D118" s="129">
        <v>2.8250000000000002</v>
      </c>
      <c r="E118" s="130">
        <v>0.33200000000000002</v>
      </c>
      <c r="F118" s="131">
        <v>2.5000000000000001E-2</v>
      </c>
      <c r="G118" s="159"/>
      <c r="H118" s="159"/>
      <c r="I118" s="161"/>
      <c r="J118" s="39"/>
    </row>
    <row r="119" spans="1:10" ht="27.75" customHeight="1" x14ac:dyDescent="0.2">
      <c r="A119" s="156" t="s">
        <v>352</v>
      </c>
      <c r="B119" s="22" t="s">
        <v>353</v>
      </c>
      <c r="C119" s="163" t="s">
        <v>78</v>
      </c>
      <c r="D119" s="129">
        <v>2.1869999999999998</v>
      </c>
      <c r="E119" s="130">
        <v>0.25700000000000001</v>
      </c>
      <c r="F119" s="131">
        <v>1.9E-2</v>
      </c>
      <c r="G119" s="158">
        <v>1.34</v>
      </c>
      <c r="H119" s="159"/>
      <c r="I119" s="161"/>
      <c r="J119" s="39"/>
    </row>
    <row r="120" spans="1:10" ht="27.75" customHeight="1" x14ac:dyDescent="0.2">
      <c r="A120" s="156" t="s">
        <v>354</v>
      </c>
      <c r="B120" s="22" t="s">
        <v>355</v>
      </c>
      <c r="C120" s="163" t="s">
        <v>78</v>
      </c>
      <c r="D120" s="129">
        <v>2.1589999999999998</v>
      </c>
      <c r="E120" s="130">
        <v>0.23</v>
      </c>
      <c r="F120" s="131">
        <v>0</v>
      </c>
      <c r="G120" s="158">
        <v>0</v>
      </c>
      <c r="H120" s="159"/>
      <c r="I120" s="161"/>
      <c r="J120" s="39"/>
    </row>
    <row r="121" spans="1:10" ht="27.75" customHeight="1" x14ac:dyDescent="0.2">
      <c r="A121" s="156" t="s">
        <v>356</v>
      </c>
      <c r="B121" s="22" t="s">
        <v>357</v>
      </c>
      <c r="C121" s="163" t="s">
        <v>78</v>
      </c>
      <c r="D121" s="129">
        <v>1.9670000000000001</v>
      </c>
      <c r="E121" s="130">
        <v>3.6999999999999998E-2</v>
      </c>
      <c r="F121" s="131">
        <v>0</v>
      </c>
      <c r="G121" s="158">
        <v>0</v>
      </c>
      <c r="H121" s="159"/>
      <c r="I121" s="161"/>
      <c r="J121" s="39"/>
    </row>
    <row r="122" spans="1:10" ht="27.75" customHeight="1" x14ac:dyDescent="0.2">
      <c r="A122" s="156" t="s">
        <v>358</v>
      </c>
      <c r="B122" s="22" t="s">
        <v>359</v>
      </c>
      <c r="C122" s="163" t="s">
        <v>78</v>
      </c>
      <c r="D122" s="129">
        <v>1.8959999999999999</v>
      </c>
      <c r="E122" s="130">
        <v>0</v>
      </c>
      <c r="F122" s="131">
        <v>0</v>
      </c>
      <c r="G122" s="158">
        <v>0</v>
      </c>
      <c r="H122" s="159"/>
      <c r="I122" s="161"/>
      <c r="J122" s="39"/>
    </row>
    <row r="123" spans="1:10" ht="27.75" customHeight="1" x14ac:dyDescent="0.2">
      <c r="A123" s="156" t="s">
        <v>360</v>
      </c>
      <c r="B123" s="22" t="s">
        <v>361</v>
      </c>
      <c r="C123" s="163" t="s">
        <v>78</v>
      </c>
      <c r="D123" s="129">
        <v>1.8049999999999999</v>
      </c>
      <c r="E123" s="130">
        <v>0</v>
      </c>
      <c r="F123" s="131">
        <v>0</v>
      </c>
      <c r="G123" s="158">
        <v>0</v>
      </c>
      <c r="H123" s="159"/>
      <c r="I123" s="161"/>
      <c r="J123" s="39"/>
    </row>
    <row r="124" spans="1:10" ht="27.75" customHeight="1" x14ac:dyDescent="0.2">
      <c r="A124" s="156" t="s">
        <v>362</v>
      </c>
      <c r="B124" s="22" t="s">
        <v>363</v>
      </c>
      <c r="C124" s="163">
        <v>4</v>
      </c>
      <c r="D124" s="129">
        <v>2.1869999999999998</v>
      </c>
      <c r="E124" s="130">
        <v>0.25700000000000001</v>
      </c>
      <c r="F124" s="131">
        <v>1.9E-2</v>
      </c>
      <c r="G124" s="159"/>
      <c r="H124" s="159"/>
      <c r="I124" s="161"/>
      <c r="J124" s="39"/>
    </row>
    <row r="125" spans="1:10" ht="27.75" customHeight="1" x14ac:dyDescent="0.2">
      <c r="A125" s="156" t="s">
        <v>364</v>
      </c>
      <c r="B125" s="22" t="s">
        <v>365</v>
      </c>
      <c r="C125" s="163">
        <v>0</v>
      </c>
      <c r="D125" s="129">
        <v>1.738</v>
      </c>
      <c r="E125" s="130">
        <v>0.21</v>
      </c>
      <c r="F125" s="131">
        <v>1.4E-2</v>
      </c>
      <c r="G125" s="158">
        <v>3.3</v>
      </c>
      <c r="H125" s="158">
        <v>1.88</v>
      </c>
      <c r="I125" s="162">
        <v>1.88</v>
      </c>
      <c r="J125" s="38">
        <v>0.13400000000000001</v>
      </c>
    </row>
    <row r="126" spans="1:10" ht="27.75" customHeight="1" x14ac:dyDescent="0.2">
      <c r="A126" s="156" t="s">
        <v>366</v>
      </c>
      <c r="B126" s="22" t="s">
        <v>367</v>
      </c>
      <c r="C126" s="163">
        <v>0</v>
      </c>
      <c r="D126" s="129">
        <v>1.1120000000000001</v>
      </c>
      <c r="E126" s="130">
        <v>7.2999999999999995E-2</v>
      </c>
      <c r="F126" s="131">
        <v>7.0000000000000001E-3</v>
      </c>
      <c r="G126" s="158">
        <v>0.52</v>
      </c>
      <c r="H126" s="158">
        <v>1.88</v>
      </c>
      <c r="I126" s="162">
        <v>1.88</v>
      </c>
      <c r="J126" s="38">
        <v>0.13400000000000001</v>
      </c>
    </row>
    <row r="127" spans="1:10" ht="27.75" customHeight="1" x14ac:dyDescent="0.2">
      <c r="A127" s="156" t="s">
        <v>368</v>
      </c>
      <c r="B127" s="22" t="s">
        <v>369</v>
      </c>
      <c r="C127" s="163">
        <v>0</v>
      </c>
      <c r="D127" s="129">
        <v>1.097</v>
      </c>
      <c r="E127" s="130">
        <v>7.2999999999999995E-2</v>
      </c>
      <c r="F127" s="131">
        <v>7.0000000000000001E-3</v>
      </c>
      <c r="G127" s="158">
        <v>0.52</v>
      </c>
      <c r="H127" s="158">
        <v>1.88</v>
      </c>
      <c r="I127" s="162">
        <v>1.88</v>
      </c>
      <c r="J127" s="38">
        <v>0.13400000000000001</v>
      </c>
    </row>
    <row r="128" spans="1:10" ht="27.75" customHeight="1" x14ac:dyDescent="0.2">
      <c r="A128" s="156" t="s">
        <v>370</v>
      </c>
      <c r="B128" s="22" t="s">
        <v>371</v>
      </c>
      <c r="C128" s="163">
        <v>0</v>
      </c>
      <c r="D128" s="129">
        <v>1.0840000000000001</v>
      </c>
      <c r="E128" s="130">
        <v>7.2999999999999995E-2</v>
      </c>
      <c r="F128" s="131">
        <v>7.0000000000000001E-3</v>
      </c>
      <c r="G128" s="158">
        <v>0.52</v>
      </c>
      <c r="H128" s="158">
        <v>1.88</v>
      </c>
      <c r="I128" s="162">
        <v>1.88</v>
      </c>
      <c r="J128" s="38">
        <v>0.13400000000000001</v>
      </c>
    </row>
    <row r="129" spans="1:10" ht="27.75" customHeight="1" x14ac:dyDescent="0.2">
      <c r="A129" s="156" t="s">
        <v>372</v>
      </c>
      <c r="B129" s="22" t="s">
        <v>373</v>
      </c>
      <c r="C129" s="163">
        <v>0</v>
      </c>
      <c r="D129" s="129">
        <v>1.0680000000000001</v>
      </c>
      <c r="E129" s="130">
        <v>7.2999999999999995E-2</v>
      </c>
      <c r="F129" s="131">
        <v>7.0000000000000001E-3</v>
      </c>
      <c r="G129" s="158">
        <v>0.52</v>
      </c>
      <c r="H129" s="158">
        <v>1.88</v>
      </c>
      <c r="I129" s="162">
        <v>1.88</v>
      </c>
      <c r="J129" s="38">
        <v>0.13400000000000001</v>
      </c>
    </row>
    <row r="130" spans="1:10" ht="27.75" customHeight="1" x14ac:dyDescent="0.2">
      <c r="A130" s="156" t="s">
        <v>374</v>
      </c>
      <c r="B130" s="22" t="s">
        <v>375</v>
      </c>
      <c r="C130" s="163">
        <v>0</v>
      </c>
      <c r="D130" s="129">
        <v>1.5449999999999999</v>
      </c>
      <c r="E130" s="130">
        <v>0.19700000000000001</v>
      </c>
      <c r="F130" s="131">
        <v>1.0999999999999999E-2</v>
      </c>
      <c r="G130" s="158">
        <v>4.0199999999999996</v>
      </c>
      <c r="H130" s="158">
        <v>3.42</v>
      </c>
      <c r="I130" s="162">
        <v>3.42</v>
      </c>
      <c r="J130" s="38">
        <v>0.115</v>
      </c>
    </row>
    <row r="131" spans="1:10" ht="27.75" customHeight="1" x14ac:dyDescent="0.2">
      <c r="A131" s="156" t="s">
        <v>376</v>
      </c>
      <c r="B131" s="22" t="s">
        <v>377</v>
      </c>
      <c r="C131" s="163">
        <v>0</v>
      </c>
      <c r="D131" s="129">
        <v>0.63800000000000001</v>
      </c>
      <c r="E131" s="130">
        <v>0</v>
      </c>
      <c r="F131" s="131">
        <v>0</v>
      </c>
      <c r="G131" s="158">
        <v>0</v>
      </c>
      <c r="H131" s="158">
        <v>3.42</v>
      </c>
      <c r="I131" s="162">
        <v>3.42</v>
      </c>
      <c r="J131" s="38">
        <v>0.115</v>
      </c>
    </row>
    <row r="132" spans="1:10" ht="27.75" customHeight="1" x14ac:dyDescent="0.2">
      <c r="A132" s="156" t="s">
        <v>378</v>
      </c>
      <c r="B132" s="22" t="s">
        <v>379</v>
      </c>
      <c r="C132" s="163">
        <v>0</v>
      </c>
      <c r="D132" s="129">
        <v>0.61699999999999999</v>
      </c>
      <c r="E132" s="130">
        <v>0</v>
      </c>
      <c r="F132" s="131">
        <v>0</v>
      </c>
      <c r="G132" s="158">
        <v>0</v>
      </c>
      <c r="H132" s="158">
        <v>3.42</v>
      </c>
      <c r="I132" s="162">
        <v>3.42</v>
      </c>
      <c r="J132" s="38">
        <v>0.115</v>
      </c>
    </row>
    <row r="133" spans="1:10" ht="27.75" customHeight="1" x14ac:dyDescent="0.2">
      <c r="A133" s="156" t="s">
        <v>380</v>
      </c>
      <c r="B133" s="22" t="s">
        <v>381</v>
      </c>
      <c r="C133" s="163">
        <v>0</v>
      </c>
      <c r="D133" s="129">
        <v>0.59799999999999998</v>
      </c>
      <c r="E133" s="130">
        <v>0</v>
      </c>
      <c r="F133" s="131">
        <v>0</v>
      </c>
      <c r="G133" s="158">
        <v>0</v>
      </c>
      <c r="H133" s="158">
        <v>3.42</v>
      </c>
      <c r="I133" s="162">
        <v>3.42</v>
      </c>
      <c r="J133" s="38">
        <v>0.115</v>
      </c>
    </row>
    <row r="134" spans="1:10" ht="27.75" customHeight="1" x14ac:dyDescent="0.2">
      <c r="A134" s="156" t="s">
        <v>382</v>
      </c>
      <c r="B134" s="22" t="s">
        <v>383</v>
      </c>
      <c r="C134" s="163">
        <v>0</v>
      </c>
      <c r="D134" s="129">
        <v>0.57399999999999995</v>
      </c>
      <c r="E134" s="130">
        <v>0</v>
      </c>
      <c r="F134" s="131">
        <v>0</v>
      </c>
      <c r="G134" s="158">
        <v>0</v>
      </c>
      <c r="H134" s="158">
        <v>3.42</v>
      </c>
      <c r="I134" s="162">
        <v>3.42</v>
      </c>
      <c r="J134" s="38">
        <v>0.115</v>
      </c>
    </row>
    <row r="135" spans="1:10" ht="27.75" customHeight="1" x14ac:dyDescent="0.2">
      <c r="A135" s="156" t="s">
        <v>384</v>
      </c>
      <c r="B135" s="22" t="s">
        <v>385</v>
      </c>
      <c r="C135" s="163">
        <v>0</v>
      </c>
      <c r="D135" s="129">
        <v>1.2709999999999999</v>
      </c>
      <c r="E135" s="130">
        <v>0.16200000000000001</v>
      </c>
      <c r="F135" s="131">
        <v>8.9999999999999993E-3</v>
      </c>
      <c r="G135" s="158">
        <v>47.16</v>
      </c>
      <c r="H135" s="158">
        <v>3.88</v>
      </c>
      <c r="I135" s="162">
        <v>3.88</v>
      </c>
      <c r="J135" s="38">
        <v>9.9000000000000005E-2</v>
      </c>
    </row>
    <row r="136" spans="1:10" ht="27.75" customHeight="1" x14ac:dyDescent="0.2">
      <c r="A136" s="156" t="s">
        <v>386</v>
      </c>
      <c r="B136" s="22" t="s">
        <v>387</v>
      </c>
      <c r="C136" s="163">
        <v>0</v>
      </c>
      <c r="D136" s="129">
        <v>0.153</v>
      </c>
      <c r="E136" s="130">
        <v>0</v>
      </c>
      <c r="F136" s="131">
        <v>0</v>
      </c>
      <c r="G136" s="158">
        <v>0</v>
      </c>
      <c r="H136" s="158">
        <v>3.88</v>
      </c>
      <c r="I136" s="162">
        <v>3.88</v>
      </c>
      <c r="J136" s="38">
        <v>9.9000000000000005E-2</v>
      </c>
    </row>
    <row r="137" spans="1:10" ht="27.75" customHeight="1" x14ac:dyDescent="0.2">
      <c r="A137" s="156" t="s">
        <v>388</v>
      </c>
      <c r="B137" s="22" t="s">
        <v>389</v>
      </c>
      <c r="C137" s="163">
        <v>0</v>
      </c>
      <c r="D137" s="129">
        <v>8.1000000000000003E-2</v>
      </c>
      <c r="E137" s="130">
        <v>0</v>
      </c>
      <c r="F137" s="131">
        <v>0</v>
      </c>
      <c r="G137" s="158">
        <v>0</v>
      </c>
      <c r="H137" s="158">
        <v>3.88</v>
      </c>
      <c r="I137" s="162">
        <v>3.88</v>
      </c>
      <c r="J137" s="38">
        <v>9.9000000000000005E-2</v>
      </c>
    </row>
    <row r="138" spans="1:10" ht="27.75" customHeight="1" x14ac:dyDescent="0.2">
      <c r="A138" s="156" t="s">
        <v>390</v>
      </c>
      <c r="B138" s="22" t="s">
        <v>391</v>
      </c>
      <c r="C138" s="163">
        <v>0</v>
      </c>
      <c r="D138" s="129">
        <v>0.111</v>
      </c>
      <c r="E138" s="130">
        <v>0</v>
      </c>
      <c r="F138" s="131">
        <v>0</v>
      </c>
      <c r="G138" s="158">
        <v>0</v>
      </c>
      <c r="H138" s="158">
        <v>3.88</v>
      </c>
      <c r="I138" s="162">
        <v>3.88</v>
      </c>
      <c r="J138" s="38">
        <v>9.9000000000000005E-2</v>
      </c>
    </row>
    <row r="139" spans="1:10" ht="27.75" customHeight="1" x14ac:dyDescent="0.2">
      <c r="A139" s="156" t="s">
        <v>392</v>
      </c>
      <c r="B139" s="22" t="s">
        <v>393</v>
      </c>
      <c r="C139" s="163">
        <v>0</v>
      </c>
      <c r="D139" s="129">
        <v>8.6999999999999994E-2</v>
      </c>
      <c r="E139" s="130">
        <v>0</v>
      </c>
      <c r="F139" s="131">
        <v>0</v>
      </c>
      <c r="G139" s="158">
        <v>0</v>
      </c>
      <c r="H139" s="158">
        <v>3.88</v>
      </c>
      <c r="I139" s="162">
        <v>3.88</v>
      </c>
      <c r="J139" s="38">
        <v>9.9000000000000005E-2</v>
      </c>
    </row>
    <row r="140" spans="1:10" ht="27.75" customHeight="1" x14ac:dyDescent="0.2">
      <c r="A140" s="156" t="s">
        <v>394</v>
      </c>
      <c r="B140" s="22" t="s">
        <v>395</v>
      </c>
      <c r="C140" s="163" t="s">
        <v>105</v>
      </c>
      <c r="D140" s="132">
        <v>9.3230000000000004</v>
      </c>
      <c r="E140" s="133">
        <v>0.76100000000000001</v>
      </c>
      <c r="F140" s="131">
        <v>0.107</v>
      </c>
      <c r="G140" s="159"/>
      <c r="H140" s="159"/>
      <c r="I140" s="161"/>
      <c r="J140" s="39"/>
    </row>
    <row r="141" spans="1:10" ht="27.75" customHeight="1" x14ac:dyDescent="0.2">
      <c r="A141" s="156" t="s">
        <v>396</v>
      </c>
      <c r="B141" s="22" t="s">
        <v>397</v>
      </c>
      <c r="C141" s="163" t="s">
        <v>108</v>
      </c>
      <c r="D141" s="129">
        <v>-2.5790000000000002</v>
      </c>
      <c r="E141" s="130">
        <v>-0.30299999999999999</v>
      </c>
      <c r="F141" s="131">
        <v>-2.1999999999999999E-2</v>
      </c>
      <c r="G141" s="158">
        <v>0</v>
      </c>
      <c r="H141" s="159"/>
      <c r="I141" s="161"/>
      <c r="J141" s="39"/>
    </row>
    <row r="142" spans="1:10" ht="27.75" customHeight="1" x14ac:dyDescent="0.2">
      <c r="A142" s="156" t="s">
        <v>398</v>
      </c>
      <c r="B142" s="22" t="s">
        <v>399</v>
      </c>
      <c r="C142" s="163">
        <v>0</v>
      </c>
      <c r="D142" s="129">
        <v>-2.3439999999999999</v>
      </c>
      <c r="E142" s="130">
        <v>-0.28000000000000003</v>
      </c>
      <c r="F142" s="131">
        <v>-0.02</v>
      </c>
      <c r="G142" s="158">
        <v>0</v>
      </c>
      <c r="H142" s="159"/>
      <c r="I142" s="161"/>
      <c r="J142" s="39"/>
    </row>
    <row r="143" spans="1:10" ht="27.75" customHeight="1" x14ac:dyDescent="0.2">
      <c r="A143" s="156" t="s">
        <v>400</v>
      </c>
      <c r="B143" s="22" t="s">
        <v>401</v>
      </c>
      <c r="C143" s="163">
        <v>0</v>
      </c>
      <c r="D143" s="129">
        <v>-2.5790000000000002</v>
      </c>
      <c r="E143" s="130">
        <v>-0.30299999999999999</v>
      </c>
      <c r="F143" s="131">
        <v>-2.1999999999999999E-2</v>
      </c>
      <c r="G143" s="158">
        <v>0</v>
      </c>
      <c r="H143" s="159"/>
      <c r="I143" s="161"/>
      <c r="J143" s="38">
        <v>0.18099999999999999</v>
      </c>
    </row>
    <row r="144" spans="1:10" ht="27.75" customHeight="1" x14ac:dyDescent="0.2">
      <c r="A144" s="156" t="s">
        <v>402</v>
      </c>
      <c r="B144" s="22" t="s">
        <v>403</v>
      </c>
      <c r="C144" s="163">
        <v>0</v>
      </c>
      <c r="D144" s="129">
        <v>-2.3439999999999999</v>
      </c>
      <c r="E144" s="130">
        <v>-0.28000000000000003</v>
      </c>
      <c r="F144" s="131">
        <v>-0.02</v>
      </c>
      <c r="G144" s="158">
        <v>0</v>
      </c>
      <c r="H144" s="159"/>
      <c r="I144" s="161"/>
      <c r="J144" s="38">
        <v>0.158</v>
      </c>
    </row>
    <row r="145" spans="1:10" ht="27.75" customHeight="1" x14ac:dyDescent="0.2">
      <c r="A145" s="156" t="s">
        <v>404</v>
      </c>
      <c r="B145" s="22" t="s">
        <v>405</v>
      </c>
      <c r="C145" s="163">
        <v>0</v>
      </c>
      <c r="D145" s="129">
        <v>-1.9910000000000001</v>
      </c>
      <c r="E145" s="130">
        <v>-0.254</v>
      </c>
      <c r="F145" s="131">
        <v>-1.4E-2</v>
      </c>
      <c r="G145" s="158">
        <v>4.33</v>
      </c>
      <c r="H145" s="159"/>
      <c r="I145" s="161"/>
      <c r="J145" s="38">
        <v>0.182</v>
      </c>
    </row>
    <row r="146" spans="1:10" ht="27.75" customHeight="1" x14ac:dyDescent="0.2">
      <c r="A146" s="156" t="s">
        <v>406</v>
      </c>
      <c r="B146" s="22" t="s">
        <v>407</v>
      </c>
      <c r="C146" s="163" t="s">
        <v>75</v>
      </c>
      <c r="D146" s="129">
        <v>1.9550000000000001</v>
      </c>
      <c r="E146" s="130">
        <v>0.19900000000000001</v>
      </c>
      <c r="F146" s="131">
        <v>0</v>
      </c>
      <c r="G146" s="158">
        <v>0</v>
      </c>
      <c r="H146" s="159"/>
      <c r="I146" s="161"/>
      <c r="J146" s="39"/>
    </row>
    <row r="147" spans="1:10" ht="27.75" customHeight="1" x14ac:dyDescent="0.2">
      <c r="A147" s="156" t="s">
        <v>408</v>
      </c>
      <c r="B147" s="22" t="s">
        <v>409</v>
      </c>
      <c r="C147" s="163">
        <v>2</v>
      </c>
      <c r="D147" s="129">
        <v>1.99</v>
      </c>
      <c r="E147" s="130">
        <v>0.23400000000000001</v>
      </c>
      <c r="F147" s="131">
        <v>1.7000000000000001E-2</v>
      </c>
      <c r="G147" s="159"/>
      <c r="H147" s="159"/>
      <c r="I147" s="161"/>
      <c r="J147" s="39"/>
    </row>
    <row r="148" spans="1:10" ht="27.75" customHeight="1" x14ac:dyDescent="0.2">
      <c r="A148" s="156" t="s">
        <v>410</v>
      </c>
      <c r="B148" s="22" t="s">
        <v>411</v>
      </c>
      <c r="C148" s="163" t="s">
        <v>78</v>
      </c>
      <c r="D148" s="129">
        <v>1.54</v>
      </c>
      <c r="E148" s="130">
        <v>0.18099999999999999</v>
      </c>
      <c r="F148" s="131">
        <v>1.2999999999999999E-2</v>
      </c>
      <c r="G148" s="158">
        <v>0.95</v>
      </c>
      <c r="H148" s="159"/>
      <c r="I148" s="161"/>
      <c r="J148" s="39"/>
    </row>
    <row r="149" spans="1:10" ht="27.75" customHeight="1" x14ac:dyDescent="0.2">
      <c r="A149" s="156" t="s">
        <v>412</v>
      </c>
      <c r="B149" s="22" t="s">
        <v>413</v>
      </c>
      <c r="C149" s="163" t="s">
        <v>78</v>
      </c>
      <c r="D149" s="129">
        <v>1.5209999999999999</v>
      </c>
      <c r="E149" s="130">
        <v>0.16200000000000001</v>
      </c>
      <c r="F149" s="131">
        <v>0</v>
      </c>
      <c r="G149" s="158">
        <v>0</v>
      </c>
      <c r="H149" s="159"/>
      <c r="I149" s="161"/>
      <c r="J149" s="39"/>
    </row>
    <row r="150" spans="1:10" ht="27.75" customHeight="1" x14ac:dyDescent="0.2">
      <c r="A150" s="156" t="s">
        <v>414</v>
      </c>
      <c r="B150" s="22" t="s">
        <v>415</v>
      </c>
      <c r="C150" s="163" t="s">
        <v>78</v>
      </c>
      <c r="D150" s="129">
        <v>1.3859999999999999</v>
      </c>
      <c r="E150" s="130">
        <v>2.5999999999999999E-2</v>
      </c>
      <c r="F150" s="131">
        <v>0</v>
      </c>
      <c r="G150" s="158">
        <v>0</v>
      </c>
      <c r="H150" s="159"/>
      <c r="I150" s="161"/>
      <c r="J150" s="39"/>
    </row>
    <row r="151" spans="1:10" ht="27.75" customHeight="1" x14ac:dyDescent="0.2">
      <c r="A151" s="156" t="s">
        <v>416</v>
      </c>
      <c r="B151" s="22" t="s">
        <v>417</v>
      </c>
      <c r="C151" s="163" t="s">
        <v>78</v>
      </c>
      <c r="D151" s="129">
        <v>1.3360000000000001</v>
      </c>
      <c r="E151" s="130">
        <v>0</v>
      </c>
      <c r="F151" s="131">
        <v>0</v>
      </c>
      <c r="G151" s="158">
        <v>0</v>
      </c>
      <c r="H151" s="159"/>
      <c r="I151" s="161"/>
      <c r="J151" s="39"/>
    </row>
    <row r="152" spans="1:10" ht="27.75" customHeight="1" x14ac:dyDescent="0.2">
      <c r="A152" s="156" t="s">
        <v>418</v>
      </c>
      <c r="B152" s="22" t="s">
        <v>419</v>
      </c>
      <c r="C152" s="163" t="s">
        <v>78</v>
      </c>
      <c r="D152" s="129">
        <v>1.2709999999999999</v>
      </c>
      <c r="E152" s="130">
        <v>0</v>
      </c>
      <c r="F152" s="131">
        <v>0</v>
      </c>
      <c r="G152" s="158">
        <v>0</v>
      </c>
      <c r="H152" s="159"/>
      <c r="I152" s="161"/>
      <c r="J152" s="39"/>
    </row>
    <row r="153" spans="1:10" ht="27.75" customHeight="1" x14ac:dyDescent="0.2">
      <c r="A153" s="156" t="s">
        <v>420</v>
      </c>
      <c r="B153" s="22" t="s">
        <v>421</v>
      </c>
      <c r="C153" s="163">
        <v>4</v>
      </c>
      <c r="D153" s="129">
        <v>1.54</v>
      </c>
      <c r="E153" s="130">
        <v>0.18099999999999999</v>
      </c>
      <c r="F153" s="131">
        <v>1.2999999999999999E-2</v>
      </c>
      <c r="G153" s="159"/>
      <c r="H153" s="159"/>
      <c r="I153" s="161"/>
      <c r="J153" s="39"/>
    </row>
    <row r="154" spans="1:10" ht="27.75" customHeight="1" x14ac:dyDescent="0.2">
      <c r="A154" s="156" t="s">
        <v>422</v>
      </c>
      <c r="B154" s="22" t="s">
        <v>423</v>
      </c>
      <c r="C154" s="163">
        <v>0</v>
      </c>
      <c r="D154" s="129">
        <v>1.224</v>
      </c>
      <c r="E154" s="130">
        <v>0.14799999999999999</v>
      </c>
      <c r="F154" s="131">
        <v>0.01</v>
      </c>
      <c r="G154" s="158">
        <v>2.33</v>
      </c>
      <c r="H154" s="158">
        <v>1.32</v>
      </c>
      <c r="I154" s="162">
        <v>1.32</v>
      </c>
      <c r="J154" s="38">
        <v>9.4E-2</v>
      </c>
    </row>
    <row r="155" spans="1:10" ht="27.75" customHeight="1" x14ac:dyDescent="0.2">
      <c r="A155" s="156" t="s">
        <v>424</v>
      </c>
      <c r="B155" s="22" t="s">
        <v>425</v>
      </c>
      <c r="C155" s="163">
        <v>0</v>
      </c>
      <c r="D155" s="129">
        <v>0.78300000000000003</v>
      </c>
      <c r="E155" s="130">
        <v>5.1999999999999998E-2</v>
      </c>
      <c r="F155" s="131">
        <v>5.0000000000000001E-3</v>
      </c>
      <c r="G155" s="158">
        <v>0.37</v>
      </c>
      <c r="H155" s="158">
        <v>1.32</v>
      </c>
      <c r="I155" s="162">
        <v>1.32</v>
      </c>
      <c r="J155" s="38">
        <v>9.4E-2</v>
      </c>
    </row>
    <row r="156" spans="1:10" ht="27.75" customHeight="1" x14ac:dyDescent="0.2">
      <c r="A156" s="156" t="s">
        <v>426</v>
      </c>
      <c r="B156" s="22" t="s">
        <v>427</v>
      </c>
      <c r="C156" s="163">
        <v>0</v>
      </c>
      <c r="D156" s="129">
        <v>0.77300000000000002</v>
      </c>
      <c r="E156" s="130">
        <v>5.1999999999999998E-2</v>
      </c>
      <c r="F156" s="131">
        <v>5.0000000000000001E-3</v>
      </c>
      <c r="G156" s="158">
        <v>0.37</v>
      </c>
      <c r="H156" s="158">
        <v>1.32</v>
      </c>
      <c r="I156" s="162">
        <v>1.32</v>
      </c>
      <c r="J156" s="38">
        <v>9.4E-2</v>
      </c>
    </row>
    <row r="157" spans="1:10" ht="27.75" customHeight="1" x14ac:dyDescent="0.2">
      <c r="A157" s="156" t="s">
        <v>428</v>
      </c>
      <c r="B157" s="22" t="s">
        <v>429</v>
      </c>
      <c r="C157" s="163">
        <v>0</v>
      </c>
      <c r="D157" s="129">
        <v>0.76300000000000001</v>
      </c>
      <c r="E157" s="130">
        <v>5.1999999999999998E-2</v>
      </c>
      <c r="F157" s="131">
        <v>5.0000000000000001E-3</v>
      </c>
      <c r="G157" s="158">
        <v>0.37</v>
      </c>
      <c r="H157" s="158">
        <v>1.32</v>
      </c>
      <c r="I157" s="162">
        <v>1.32</v>
      </c>
      <c r="J157" s="38">
        <v>9.4E-2</v>
      </c>
    </row>
    <row r="158" spans="1:10" ht="27.75" customHeight="1" x14ac:dyDescent="0.2">
      <c r="A158" s="156" t="s">
        <v>430</v>
      </c>
      <c r="B158" s="22" t="s">
        <v>431</v>
      </c>
      <c r="C158" s="163">
        <v>0</v>
      </c>
      <c r="D158" s="129">
        <v>0.752</v>
      </c>
      <c r="E158" s="130">
        <v>5.1999999999999998E-2</v>
      </c>
      <c r="F158" s="131">
        <v>5.0000000000000001E-3</v>
      </c>
      <c r="G158" s="158">
        <v>0.37</v>
      </c>
      <c r="H158" s="158">
        <v>1.32</v>
      </c>
      <c r="I158" s="162">
        <v>1.32</v>
      </c>
      <c r="J158" s="38">
        <v>9.4E-2</v>
      </c>
    </row>
    <row r="159" spans="1:10" ht="27.75" customHeight="1" x14ac:dyDescent="0.2">
      <c r="A159" s="156" t="s">
        <v>432</v>
      </c>
      <c r="B159" s="22" t="s">
        <v>433</v>
      </c>
      <c r="C159" s="163">
        <v>0</v>
      </c>
      <c r="D159" s="129">
        <v>1.0880000000000001</v>
      </c>
      <c r="E159" s="130">
        <v>0.13900000000000001</v>
      </c>
      <c r="F159" s="131">
        <v>8.0000000000000002E-3</v>
      </c>
      <c r="G159" s="158">
        <v>2.83</v>
      </c>
      <c r="H159" s="158">
        <v>2.41</v>
      </c>
      <c r="I159" s="162">
        <v>2.41</v>
      </c>
      <c r="J159" s="38">
        <v>8.1000000000000003E-2</v>
      </c>
    </row>
    <row r="160" spans="1:10" ht="27.75" customHeight="1" x14ac:dyDescent="0.2">
      <c r="A160" s="156" t="s">
        <v>434</v>
      </c>
      <c r="B160" s="22" t="s">
        <v>435</v>
      </c>
      <c r="C160" s="163">
        <v>0</v>
      </c>
      <c r="D160" s="129">
        <v>0.45</v>
      </c>
      <c r="E160" s="130">
        <v>0</v>
      </c>
      <c r="F160" s="131">
        <v>0</v>
      </c>
      <c r="G160" s="158">
        <v>0</v>
      </c>
      <c r="H160" s="158">
        <v>2.41</v>
      </c>
      <c r="I160" s="162">
        <v>2.41</v>
      </c>
      <c r="J160" s="38">
        <v>8.1000000000000003E-2</v>
      </c>
    </row>
    <row r="161" spans="1:10" ht="27.75" customHeight="1" x14ac:dyDescent="0.2">
      <c r="A161" s="156" t="s">
        <v>436</v>
      </c>
      <c r="B161" s="22" t="s">
        <v>437</v>
      </c>
      <c r="C161" s="163">
        <v>0</v>
      </c>
      <c r="D161" s="129">
        <v>0.435</v>
      </c>
      <c r="E161" s="130">
        <v>0</v>
      </c>
      <c r="F161" s="131">
        <v>0</v>
      </c>
      <c r="G161" s="158">
        <v>0</v>
      </c>
      <c r="H161" s="158">
        <v>2.41</v>
      </c>
      <c r="I161" s="162">
        <v>2.41</v>
      </c>
      <c r="J161" s="38">
        <v>8.1000000000000003E-2</v>
      </c>
    </row>
    <row r="162" spans="1:10" ht="27.75" customHeight="1" x14ac:dyDescent="0.2">
      <c r="A162" s="156" t="s">
        <v>438</v>
      </c>
      <c r="B162" s="22" t="s">
        <v>439</v>
      </c>
      <c r="C162" s="163">
        <v>0</v>
      </c>
      <c r="D162" s="129">
        <v>0.42099999999999999</v>
      </c>
      <c r="E162" s="130">
        <v>0</v>
      </c>
      <c r="F162" s="131">
        <v>0</v>
      </c>
      <c r="G162" s="158">
        <v>0</v>
      </c>
      <c r="H162" s="158">
        <v>2.41</v>
      </c>
      <c r="I162" s="162">
        <v>2.41</v>
      </c>
      <c r="J162" s="38">
        <v>8.1000000000000003E-2</v>
      </c>
    </row>
    <row r="163" spans="1:10" ht="27.75" customHeight="1" x14ac:dyDescent="0.2">
      <c r="A163" s="156" t="s">
        <v>440</v>
      </c>
      <c r="B163" s="22" t="s">
        <v>441</v>
      </c>
      <c r="C163" s="163">
        <v>0</v>
      </c>
      <c r="D163" s="129">
        <v>0.40400000000000003</v>
      </c>
      <c r="E163" s="130">
        <v>0</v>
      </c>
      <c r="F163" s="131">
        <v>0</v>
      </c>
      <c r="G163" s="158">
        <v>0</v>
      </c>
      <c r="H163" s="158">
        <v>2.41</v>
      </c>
      <c r="I163" s="162">
        <v>2.41</v>
      </c>
      <c r="J163" s="38">
        <v>8.1000000000000003E-2</v>
      </c>
    </row>
    <row r="164" spans="1:10" ht="27.75" customHeight="1" x14ac:dyDescent="0.2">
      <c r="A164" s="156" t="s">
        <v>442</v>
      </c>
      <c r="B164" s="22" t="s">
        <v>443</v>
      </c>
      <c r="C164" s="163">
        <v>0</v>
      </c>
      <c r="D164" s="129">
        <v>0.89500000000000002</v>
      </c>
      <c r="E164" s="130">
        <v>0.114</v>
      </c>
      <c r="F164" s="131">
        <v>7.0000000000000001E-3</v>
      </c>
      <c r="G164" s="158">
        <v>33.22</v>
      </c>
      <c r="H164" s="158">
        <v>2.73</v>
      </c>
      <c r="I164" s="162">
        <v>2.73</v>
      </c>
      <c r="J164" s="38">
        <v>7.0000000000000007E-2</v>
      </c>
    </row>
    <row r="165" spans="1:10" ht="27.75" customHeight="1" x14ac:dyDescent="0.2">
      <c r="A165" s="156" t="s">
        <v>444</v>
      </c>
      <c r="B165" s="22" t="s">
        <v>445</v>
      </c>
      <c r="C165" s="163">
        <v>0</v>
      </c>
      <c r="D165" s="129">
        <v>0.108</v>
      </c>
      <c r="E165" s="130">
        <v>0</v>
      </c>
      <c r="F165" s="131">
        <v>0</v>
      </c>
      <c r="G165" s="158">
        <v>0</v>
      </c>
      <c r="H165" s="158">
        <v>2.73</v>
      </c>
      <c r="I165" s="162">
        <v>2.73</v>
      </c>
      <c r="J165" s="38">
        <v>7.0000000000000007E-2</v>
      </c>
    </row>
    <row r="166" spans="1:10" ht="27.75" customHeight="1" x14ac:dyDescent="0.2">
      <c r="A166" s="156" t="s">
        <v>446</v>
      </c>
      <c r="B166" s="22" t="s">
        <v>447</v>
      </c>
      <c r="C166" s="163">
        <v>0</v>
      </c>
      <c r="D166" s="129">
        <v>5.7000000000000002E-2</v>
      </c>
      <c r="E166" s="130">
        <v>0</v>
      </c>
      <c r="F166" s="131">
        <v>0</v>
      </c>
      <c r="G166" s="158">
        <v>0</v>
      </c>
      <c r="H166" s="158">
        <v>2.73</v>
      </c>
      <c r="I166" s="162">
        <v>2.73</v>
      </c>
      <c r="J166" s="38">
        <v>7.0000000000000007E-2</v>
      </c>
    </row>
    <row r="167" spans="1:10" ht="27.75" customHeight="1" x14ac:dyDescent="0.2">
      <c r="A167" s="156" t="s">
        <v>448</v>
      </c>
      <c r="B167" s="22" t="s">
        <v>449</v>
      </c>
      <c r="C167" s="163">
        <v>0</v>
      </c>
      <c r="D167" s="129">
        <v>7.8E-2</v>
      </c>
      <c r="E167" s="130">
        <v>0</v>
      </c>
      <c r="F167" s="131">
        <v>0</v>
      </c>
      <c r="G167" s="158">
        <v>0</v>
      </c>
      <c r="H167" s="158">
        <v>2.73</v>
      </c>
      <c r="I167" s="162">
        <v>2.73</v>
      </c>
      <c r="J167" s="38">
        <v>7.0000000000000007E-2</v>
      </c>
    </row>
    <row r="168" spans="1:10" ht="27.75" customHeight="1" x14ac:dyDescent="0.2">
      <c r="A168" s="156" t="s">
        <v>450</v>
      </c>
      <c r="B168" s="22" t="s">
        <v>451</v>
      </c>
      <c r="C168" s="163">
        <v>0</v>
      </c>
      <c r="D168" s="129">
        <v>6.2E-2</v>
      </c>
      <c r="E168" s="130">
        <v>0</v>
      </c>
      <c r="F168" s="131">
        <v>0</v>
      </c>
      <c r="G168" s="158">
        <v>0</v>
      </c>
      <c r="H168" s="158">
        <v>2.73</v>
      </c>
      <c r="I168" s="162">
        <v>2.73</v>
      </c>
      <c r="J168" s="38">
        <v>7.0000000000000007E-2</v>
      </c>
    </row>
    <row r="169" spans="1:10" ht="27.75" customHeight="1" x14ac:dyDescent="0.2">
      <c r="A169" s="156" t="s">
        <v>452</v>
      </c>
      <c r="B169" s="22" t="s">
        <v>453</v>
      </c>
      <c r="C169" s="163" t="s">
        <v>105</v>
      </c>
      <c r="D169" s="132">
        <v>6.5670000000000002</v>
      </c>
      <c r="E169" s="133">
        <v>0.53600000000000003</v>
      </c>
      <c r="F169" s="131">
        <v>7.4999999999999997E-2</v>
      </c>
      <c r="G169" s="159"/>
      <c r="H169" s="159"/>
      <c r="I169" s="161"/>
      <c r="J169" s="39"/>
    </row>
    <row r="170" spans="1:10" ht="27.75" customHeight="1" x14ac:dyDescent="0.2">
      <c r="A170" s="156" t="s">
        <v>454</v>
      </c>
      <c r="B170" s="22" t="s">
        <v>455</v>
      </c>
      <c r="C170" s="163" t="s">
        <v>108</v>
      </c>
      <c r="D170" s="129">
        <v>-1.8160000000000001</v>
      </c>
      <c r="E170" s="130">
        <v>-0.214</v>
      </c>
      <c r="F170" s="131">
        <v>-1.6E-2</v>
      </c>
      <c r="G170" s="158">
        <v>0</v>
      </c>
      <c r="H170" s="159"/>
      <c r="I170" s="161"/>
      <c r="J170" s="39"/>
    </row>
    <row r="171" spans="1:10" ht="27.75" customHeight="1" x14ac:dyDescent="0.2">
      <c r="A171" s="156" t="s">
        <v>456</v>
      </c>
      <c r="B171" s="22" t="s">
        <v>457</v>
      </c>
      <c r="C171" s="163">
        <v>0</v>
      </c>
      <c r="D171" s="129">
        <v>-1.651</v>
      </c>
      <c r="E171" s="130">
        <v>-0.19700000000000001</v>
      </c>
      <c r="F171" s="131">
        <v>-1.4E-2</v>
      </c>
      <c r="G171" s="158">
        <v>0</v>
      </c>
      <c r="H171" s="159"/>
      <c r="I171" s="161"/>
      <c r="J171" s="39"/>
    </row>
    <row r="172" spans="1:10" ht="27.75" customHeight="1" x14ac:dyDescent="0.2">
      <c r="A172" s="156" t="s">
        <v>458</v>
      </c>
      <c r="B172" s="22" t="s">
        <v>459</v>
      </c>
      <c r="C172" s="163">
        <v>0</v>
      </c>
      <c r="D172" s="129">
        <v>-1.8160000000000001</v>
      </c>
      <c r="E172" s="130">
        <v>-0.214</v>
      </c>
      <c r="F172" s="131">
        <v>-1.6E-2</v>
      </c>
      <c r="G172" s="158">
        <v>0</v>
      </c>
      <c r="H172" s="159"/>
      <c r="I172" s="161"/>
      <c r="J172" s="38">
        <v>0.128</v>
      </c>
    </row>
    <row r="173" spans="1:10" ht="27.75" customHeight="1" x14ac:dyDescent="0.2">
      <c r="A173" s="156" t="s">
        <v>460</v>
      </c>
      <c r="B173" s="22" t="s">
        <v>461</v>
      </c>
      <c r="C173" s="163">
        <v>0</v>
      </c>
      <c r="D173" s="129">
        <v>-1.651</v>
      </c>
      <c r="E173" s="130">
        <v>-0.19700000000000001</v>
      </c>
      <c r="F173" s="131">
        <v>-1.4E-2</v>
      </c>
      <c r="G173" s="158">
        <v>0</v>
      </c>
      <c r="H173" s="159"/>
      <c r="I173" s="161"/>
      <c r="J173" s="38">
        <v>0.111</v>
      </c>
    </row>
    <row r="174" spans="1:10" ht="27.75" customHeight="1" x14ac:dyDescent="0.2">
      <c r="A174" s="156" t="s">
        <v>462</v>
      </c>
      <c r="B174" s="22" t="s">
        <v>463</v>
      </c>
      <c r="C174" s="163">
        <v>0</v>
      </c>
      <c r="D174" s="129">
        <v>-1.4019999999999999</v>
      </c>
      <c r="E174" s="130">
        <v>-0.17899999999999999</v>
      </c>
      <c r="F174" s="131">
        <v>-0.01</v>
      </c>
      <c r="G174" s="158">
        <v>3.05</v>
      </c>
      <c r="H174" s="159"/>
      <c r="I174" s="161"/>
      <c r="J174" s="38">
        <v>0.128</v>
      </c>
    </row>
    <row r="175" spans="1:10" ht="27.75" customHeight="1" x14ac:dyDescent="0.2">
      <c r="A175" s="156" t="s">
        <v>464</v>
      </c>
      <c r="B175" s="22" t="s">
        <v>465</v>
      </c>
      <c r="C175" s="163" t="s">
        <v>75</v>
      </c>
      <c r="D175" s="129">
        <v>0.80900000000000005</v>
      </c>
      <c r="E175" s="130">
        <v>8.2000000000000003E-2</v>
      </c>
      <c r="F175" s="131">
        <v>0</v>
      </c>
      <c r="G175" s="158">
        <v>0</v>
      </c>
      <c r="H175" s="159"/>
      <c r="I175" s="161"/>
      <c r="J175" s="39"/>
    </row>
    <row r="176" spans="1:10" ht="27.75" customHeight="1" x14ac:dyDescent="0.2">
      <c r="A176" s="156" t="s">
        <v>466</v>
      </c>
      <c r="B176" s="22" t="s">
        <v>467</v>
      </c>
      <c r="C176" s="163">
        <v>2</v>
      </c>
      <c r="D176" s="129">
        <v>0.82399999999999995</v>
      </c>
      <c r="E176" s="130">
        <v>9.7000000000000003E-2</v>
      </c>
      <c r="F176" s="131">
        <v>7.0000000000000001E-3</v>
      </c>
      <c r="G176" s="159"/>
      <c r="H176" s="159"/>
      <c r="I176" s="161"/>
      <c r="J176" s="39"/>
    </row>
    <row r="177" spans="1:10" ht="27.75" customHeight="1" x14ac:dyDescent="0.2">
      <c r="A177" s="156" t="s">
        <v>468</v>
      </c>
      <c r="B177" s="22" t="s">
        <v>469</v>
      </c>
      <c r="C177" s="163" t="s">
        <v>78</v>
      </c>
      <c r="D177" s="129">
        <v>0.63800000000000001</v>
      </c>
      <c r="E177" s="130">
        <v>7.4999999999999997E-2</v>
      </c>
      <c r="F177" s="131">
        <v>6.0000000000000001E-3</v>
      </c>
      <c r="G177" s="158">
        <v>0.39</v>
      </c>
      <c r="H177" s="159"/>
      <c r="I177" s="161"/>
      <c r="J177" s="39"/>
    </row>
    <row r="178" spans="1:10" ht="27.75" customHeight="1" x14ac:dyDescent="0.2">
      <c r="A178" s="156" t="s">
        <v>470</v>
      </c>
      <c r="B178" s="22" t="s">
        <v>471</v>
      </c>
      <c r="C178" s="163" t="s">
        <v>78</v>
      </c>
      <c r="D178" s="129">
        <v>0.63</v>
      </c>
      <c r="E178" s="130">
        <v>6.7000000000000004E-2</v>
      </c>
      <c r="F178" s="131">
        <v>0</v>
      </c>
      <c r="G178" s="158">
        <v>0</v>
      </c>
      <c r="H178" s="159"/>
      <c r="I178" s="161"/>
      <c r="J178" s="39"/>
    </row>
    <row r="179" spans="1:10" ht="27.75" customHeight="1" x14ac:dyDescent="0.2">
      <c r="A179" s="156" t="s">
        <v>472</v>
      </c>
      <c r="B179" s="22" t="s">
        <v>473</v>
      </c>
      <c r="C179" s="163" t="s">
        <v>78</v>
      </c>
      <c r="D179" s="129">
        <v>0.57399999999999995</v>
      </c>
      <c r="E179" s="130">
        <v>1.0999999999999999E-2</v>
      </c>
      <c r="F179" s="131">
        <v>0</v>
      </c>
      <c r="G179" s="158">
        <v>0</v>
      </c>
      <c r="H179" s="159"/>
      <c r="I179" s="161"/>
      <c r="J179" s="39"/>
    </row>
    <row r="180" spans="1:10" ht="27.75" customHeight="1" x14ac:dyDescent="0.2">
      <c r="A180" s="156" t="s">
        <v>474</v>
      </c>
      <c r="B180" s="22" t="s">
        <v>475</v>
      </c>
      <c r="C180" s="163" t="s">
        <v>78</v>
      </c>
      <c r="D180" s="129">
        <v>0.55300000000000005</v>
      </c>
      <c r="E180" s="130">
        <v>0</v>
      </c>
      <c r="F180" s="131">
        <v>0</v>
      </c>
      <c r="G180" s="158">
        <v>0</v>
      </c>
      <c r="H180" s="159"/>
      <c r="I180" s="161"/>
      <c r="J180" s="39"/>
    </row>
    <row r="181" spans="1:10" ht="27.75" customHeight="1" x14ac:dyDescent="0.2">
      <c r="A181" s="156" t="s">
        <v>476</v>
      </c>
      <c r="B181" s="22" t="s">
        <v>477</v>
      </c>
      <c r="C181" s="163" t="s">
        <v>78</v>
      </c>
      <c r="D181" s="129">
        <v>0.52600000000000002</v>
      </c>
      <c r="E181" s="130">
        <v>0</v>
      </c>
      <c r="F181" s="131">
        <v>0</v>
      </c>
      <c r="G181" s="158">
        <v>0</v>
      </c>
      <c r="H181" s="159"/>
      <c r="I181" s="161"/>
      <c r="J181" s="39"/>
    </row>
    <row r="182" spans="1:10" ht="27.75" customHeight="1" x14ac:dyDescent="0.2">
      <c r="A182" s="156" t="s">
        <v>478</v>
      </c>
      <c r="B182" s="22" t="s">
        <v>479</v>
      </c>
      <c r="C182" s="163">
        <v>4</v>
      </c>
      <c r="D182" s="129">
        <v>0.63800000000000001</v>
      </c>
      <c r="E182" s="130">
        <v>7.4999999999999997E-2</v>
      </c>
      <c r="F182" s="131">
        <v>6.0000000000000001E-3</v>
      </c>
      <c r="G182" s="159"/>
      <c r="H182" s="159"/>
      <c r="I182" s="161"/>
      <c r="J182" s="39"/>
    </row>
    <row r="183" spans="1:10" ht="27.75" customHeight="1" x14ac:dyDescent="0.2">
      <c r="A183" s="156" t="s">
        <v>480</v>
      </c>
      <c r="B183" s="22" t="s">
        <v>481</v>
      </c>
      <c r="C183" s="163">
        <v>0</v>
      </c>
      <c r="D183" s="129">
        <v>0.50700000000000001</v>
      </c>
      <c r="E183" s="130">
        <v>6.0999999999999999E-2</v>
      </c>
      <c r="F183" s="131">
        <v>4.0000000000000001E-3</v>
      </c>
      <c r="G183" s="158">
        <v>0.96</v>
      </c>
      <c r="H183" s="158">
        <v>0.55000000000000004</v>
      </c>
      <c r="I183" s="162">
        <v>0.55000000000000004</v>
      </c>
      <c r="J183" s="38">
        <v>3.9E-2</v>
      </c>
    </row>
    <row r="184" spans="1:10" ht="27.75" customHeight="1" x14ac:dyDescent="0.2">
      <c r="A184" s="156" t="s">
        <v>482</v>
      </c>
      <c r="B184" s="22" t="s">
        <v>483</v>
      </c>
      <c r="C184" s="163">
        <v>0</v>
      </c>
      <c r="D184" s="129">
        <v>0.32400000000000001</v>
      </c>
      <c r="E184" s="130">
        <v>2.1000000000000001E-2</v>
      </c>
      <c r="F184" s="131">
        <v>2E-3</v>
      </c>
      <c r="G184" s="158">
        <v>0.15</v>
      </c>
      <c r="H184" s="158">
        <v>0.55000000000000004</v>
      </c>
      <c r="I184" s="162">
        <v>0.55000000000000004</v>
      </c>
      <c r="J184" s="38">
        <v>3.9E-2</v>
      </c>
    </row>
    <row r="185" spans="1:10" ht="27.75" customHeight="1" x14ac:dyDescent="0.2">
      <c r="A185" s="156" t="s">
        <v>484</v>
      </c>
      <c r="B185" s="22" t="s">
        <v>485</v>
      </c>
      <c r="C185" s="163">
        <v>0</v>
      </c>
      <c r="D185" s="129">
        <v>0.32</v>
      </c>
      <c r="E185" s="130">
        <v>2.1000000000000001E-2</v>
      </c>
      <c r="F185" s="131">
        <v>2E-3</v>
      </c>
      <c r="G185" s="158">
        <v>0.15</v>
      </c>
      <c r="H185" s="158">
        <v>0.55000000000000004</v>
      </c>
      <c r="I185" s="162">
        <v>0.55000000000000004</v>
      </c>
      <c r="J185" s="38">
        <v>3.9E-2</v>
      </c>
    </row>
    <row r="186" spans="1:10" ht="27.75" customHeight="1" x14ac:dyDescent="0.2">
      <c r="A186" s="156" t="s">
        <v>486</v>
      </c>
      <c r="B186" s="22" t="s">
        <v>487</v>
      </c>
      <c r="C186" s="163">
        <v>0</v>
      </c>
      <c r="D186" s="129">
        <v>0.316</v>
      </c>
      <c r="E186" s="130">
        <v>2.1000000000000001E-2</v>
      </c>
      <c r="F186" s="131">
        <v>2E-3</v>
      </c>
      <c r="G186" s="158">
        <v>0.15</v>
      </c>
      <c r="H186" s="158">
        <v>0.55000000000000004</v>
      </c>
      <c r="I186" s="162">
        <v>0.55000000000000004</v>
      </c>
      <c r="J186" s="38">
        <v>3.9E-2</v>
      </c>
    </row>
    <row r="187" spans="1:10" ht="27.75" customHeight="1" x14ac:dyDescent="0.2">
      <c r="A187" s="156" t="s">
        <v>488</v>
      </c>
      <c r="B187" s="22" t="s">
        <v>489</v>
      </c>
      <c r="C187" s="163">
        <v>0</v>
      </c>
      <c r="D187" s="129">
        <v>0.311</v>
      </c>
      <c r="E187" s="130">
        <v>2.1000000000000001E-2</v>
      </c>
      <c r="F187" s="131">
        <v>2E-3</v>
      </c>
      <c r="G187" s="158">
        <v>0.15</v>
      </c>
      <c r="H187" s="158">
        <v>0.55000000000000004</v>
      </c>
      <c r="I187" s="162">
        <v>0.55000000000000004</v>
      </c>
      <c r="J187" s="38">
        <v>3.9E-2</v>
      </c>
    </row>
    <row r="188" spans="1:10" ht="27.75" customHeight="1" x14ac:dyDescent="0.2">
      <c r="A188" s="156" t="s">
        <v>490</v>
      </c>
      <c r="B188" s="22" t="s">
        <v>491</v>
      </c>
      <c r="C188" s="163">
        <v>0</v>
      </c>
      <c r="D188" s="129">
        <v>0.45100000000000001</v>
      </c>
      <c r="E188" s="130">
        <v>5.8000000000000003E-2</v>
      </c>
      <c r="F188" s="131">
        <v>3.0000000000000001E-3</v>
      </c>
      <c r="G188" s="158">
        <v>1.17</v>
      </c>
      <c r="H188" s="158">
        <v>1</v>
      </c>
      <c r="I188" s="162">
        <v>1</v>
      </c>
      <c r="J188" s="38">
        <v>3.3000000000000002E-2</v>
      </c>
    </row>
    <row r="189" spans="1:10" ht="27.75" customHeight="1" x14ac:dyDescent="0.2">
      <c r="A189" s="156" t="s">
        <v>492</v>
      </c>
      <c r="B189" s="22" t="s">
        <v>493</v>
      </c>
      <c r="C189" s="163">
        <v>0</v>
      </c>
      <c r="D189" s="129">
        <v>0.186</v>
      </c>
      <c r="E189" s="130">
        <v>0</v>
      </c>
      <c r="F189" s="131">
        <v>0</v>
      </c>
      <c r="G189" s="158">
        <v>0</v>
      </c>
      <c r="H189" s="158">
        <v>1</v>
      </c>
      <c r="I189" s="162">
        <v>1</v>
      </c>
      <c r="J189" s="38">
        <v>3.3000000000000002E-2</v>
      </c>
    </row>
    <row r="190" spans="1:10" ht="27.75" customHeight="1" x14ac:dyDescent="0.2">
      <c r="A190" s="156" t="s">
        <v>494</v>
      </c>
      <c r="B190" s="22" t="s">
        <v>495</v>
      </c>
      <c r="C190" s="163">
        <v>0</v>
      </c>
      <c r="D190" s="129">
        <v>0.18</v>
      </c>
      <c r="E190" s="130">
        <v>0</v>
      </c>
      <c r="F190" s="131">
        <v>0</v>
      </c>
      <c r="G190" s="158">
        <v>0</v>
      </c>
      <c r="H190" s="158">
        <v>1</v>
      </c>
      <c r="I190" s="162">
        <v>1</v>
      </c>
      <c r="J190" s="38">
        <v>3.3000000000000002E-2</v>
      </c>
    </row>
    <row r="191" spans="1:10" ht="27.75" customHeight="1" x14ac:dyDescent="0.2">
      <c r="A191" s="156" t="s">
        <v>496</v>
      </c>
      <c r="B191" s="22" t="s">
        <v>497</v>
      </c>
      <c r="C191" s="163">
        <v>0</v>
      </c>
      <c r="D191" s="129">
        <v>0.17399999999999999</v>
      </c>
      <c r="E191" s="130">
        <v>0</v>
      </c>
      <c r="F191" s="131">
        <v>0</v>
      </c>
      <c r="G191" s="158">
        <v>0</v>
      </c>
      <c r="H191" s="158">
        <v>1</v>
      </c>
      <c r="I191" s="162">
        <v>1</v>
      </c>
      <c r="J191" s="38">
        <v>3.3000000000000002E-2</v>
      </c>
    </row>
    <row r="192" spans="1:10" ht="27.75" customHeight="1" x14ac:dyDescent="0.2">
      <c r="A192" s="156" t="s">
        <v>498</v>
      </c>
      <c r="B192" s="22" t="s">
        <v>499</v>
      </c>
      <c r="C192" s="163">
        <v>0</v>
      </c>
      <c r="D192" s="129">
        <v>0.16700000000000001</v>
      </c>
      <c r="E192" s="130">
        <v>0</v>
      </c>
      <c r="F192" s="131">
        <v>0</v>
      </c>
      <c r="G192" s="158">
        <v>0</v>
      </c>
      <c r="H192" s="158">
        <v>1</v>
      </c>
      <c r="I192" s="162">
        <v>1</v>
      </c>
      <c r="J192" s="38">
        <v>3.3000000000000002E-2</v>
      </c>
    </row>
    <row r="193" spans="1:10" ht="27.75" customHeight="1" x14ac:dyDescent="0.2">
      <c r="A193" s="156" t="s">
        <v>500</v>
      </c>
      <c r="B193" s="22" t="s">
        <v>501</v>
      </c>
      <c r="C193" s="163">
        <v>0</v>
      </c>
      <c r="D193" s="129">
        <v>0.371</v>
      </c>
      <c r="E193" s="130">
        <v>4.7E-2</v>
      </c>
      <c r="F193" s="131">
        <v>3.0000000000000001E-3</v>
      </c>
      <c r="G193" s="158">
        <v>13.75</v>
      </c>
      <c r="H193" s="158">
        <v>1.1299999999999999</v>
      </c>
      <c r="I193" s="162">
        <v>1.1299999999999999</v>
      </c>
      <c r="J193" s="38">
        <v>2.9000000000000001E-2</v>
      </c>
    </row>
    <row r="194" spans="1:10" ht="27.75" customHeight="1" x14ac:dyDescent="0.2">
      <c r="A194" s="156" t="s">
        <v>502</v>
      </c>
      <c r="B194" s="22" t="s">
        <v>503</v>
      </c>
      <c r="C194" s="163">
        <v>0</v>
      </c>
      <c r="D194" s="129">
        <v>4.4999999999999998E-2</v>
      </c>
      <c r="E194" s="130">
        <v>0</v>
      </c>
      <c r="F194" s="131">
        <v>0</v>
      </c>
      <c r="G194" s="158">
        <v>0</v>
      </c>
      <c r="H194" s="158">
        <v>1.1299999999999999</v>
      </c>
      <c r="I194" s="162">
        <v>1.1299999999999999</v>
      </c>
      <c r="J194" s="38">
        <v>2.9000000000000001E-2</v>
      </c>
    </row>
    <row r="195" spans="1:10" ht="27.75" customHeight="1" x14ac:dyDescent="0.2">
      <c r="A195" s="156" t="s">
        <v>504</v>
      </c>
      <c r="B195" s="22" t="s">
        <v>505</v>
      </c>
      <c r="C195" s="163">
        <v>0</v>
      </c>
      <c r="D195" s="129">
        <v>2.4E-2</v>
      </c>
      <c r="E195" s="130">
        <v>0</v>
      </c>
      <c r="F195" s="131">
        <v>0</v>
      </c>
      <c r="G195" s="158">
        <v>0</v>
      </c>
      <c r="H195" s="158">
        <v>1.1299999999999999</v>
      </c>
      <c r="I195" s="162">
        <v>1.1299999999999999</v>
      </c>
      <c r="J195" s="38">
        <v>2.9000000000000001E-2</v>
      </c>
    </row>
    <row r="196" spans="1:10" ht="27.75" customHeight="1" x14ac:dyDescent="0.2">
      <c r="A196" s="156" t="s">
        <v>506</v>
      </c>
      <c r="B196" s="22" t="s">
        <v>507</v>
      </c>
      <c r="C196" s="163">
        <v>0</v>
      </c>
      <c r="D196" s="129">
        <v>3.2000000000000001E-2</v>
      </c>
      <c r="E196" s="130">
        <v>0</v>
      </c>
      <c r="F196" s="131">
        <v>0</v>
      </c>
      <c r="G196" s="158">
        <v>0</v>
      </c>
      <c r="H196" s="158">
        <v>1.1299999999999999</v>
      </c>
      <c r="I196" s="162">
        <v>1.1299999999999999</v>
      </c>
      <c r="J196" s="38">
        <v>2.9000000000000001E-2</v>
      </c>
    </row>
    <row r="197" spans="1:10" ht="27.75" customHeight="1" x14ac:dyDescent="0.2">
      <c r="A197" s="156" t="s">
        <v>508</v>
      </c>
      <c r="B197" s="22" t="s">
        <v>509</v>
      </c>
      <c r="C197" s="163">
        <v>0</v>
      </c>
      <c r="D197" s="129">
        <v>2.5000000000000001E-2</v>
      </c>
      <c r="E197" s="130">
        <v>0</v>
      </c>
      <c r="F197" s="131">
        <v>0</v>
      </c>
      <c r="G197" s="158">
        <v>0</v>
      </c>
      <c r="H197" s="158">
        <v>1.1299999999999999</v>
      </c>
      <c r="I197" s="162">
        <v>1.1299999999999999</v>
      </c>
      <c r="J197" s="38">
        <v>2.9000000000000001E-2</v>
      </c>
    </row>
    <row r="198" spans="1:10" ht="27.75" customHeight="1" x14ac:dyDescent="0.2">
      <c r="A198" s="156" t="s">
        <v>510</v>
      </c>
      <c r="B198" s="22" t="s">
        <v>511</v>
      </c>
      <c r="C198" s="163" t="s">
        <v>105</v>
      </c>
      <c r="D198" s="132">
        <v>2.7189999999999999</v>
      </c>
      <c r="E198" s="133">
        <v>0.222</v>
      </c>
      <c r="F198" s="131">
        <v>3.1E-2</v>
      </c>
      <c r="G198" s="159"/>
      <c r="H198" s="159"/>
      <c r="I198" s="161"/>
      <c r="J198" s="39"/>
    </row>
    <row r="199" spans="1:10" ht="27.75" customHeight="1" x14ac:dyDescent="0.2">
      <c r="A199" s="156" t="s">
        <v>512</v>
      </c>
      <c r="B199" s="22" t="s">
        <v>513</v>
      </c>
      <c r="C199" s="163" t="s">
        <v>108</v>
      </c>
      <c r="D199" s="129">
        <v>-0.752</v>
      </c>
      <c r="E199" s="130">
        <v>-8.7999999999999995E-2</v>
      </c>
      <c r="F199" s="131">
        <v>-7.0000000000000001E-3</v>
      </c>
      <c r="G199" s="158">
        <v>0</v>
      </c>
      <c r="H199" s="159"/>
      <c r="I199" s="161"/>
      <c r="J199" s="39"/>
    </row>
    <row r="200" spans="1:10" ht="27.75" customHeight="1" x14ac:dyDescent="0.2">
      <c r="A200" s="156" t="s">
        <v>514</v>
      </c>
      <c r="B200" s="22" t="s">
        <v>515</v>
      </c>
      <c r="C200" s="163">
        <v>0</v>
      </c>
      <c r="D200" s="129">
        <v>-0.68400000000000005</v>
      </c>
      <c r="E200" s="130">
        <v>-8.2000000000000003E-2</v>
      </c>
      <c r="F200" s="131">
        <v>-6.0000000000000001E-3</v>
      </c>
      <c r="G200" s="158">
        <v>0</v>
      </c>
      <c r="H200" s="159"/>
      <c r="I200" s="161"/>
      <c r="J200" s="39"/>
    </row>
    <row r="201" spans="1:10" ht="27.75" customHeight="1" x14ac:dyDescent="0.2">
      <c r="A201" s="156" t="s">
        <v>516</v>
      </c>
      <c r="B201" s="22" t="s">
        <v>517</v>
      </c>
      <c r="C201" s="163">
        <v>0</v>
      </c>
      <c r="D201" s="129">
        <v>-0.752</v>
      </c>
      <c r="E201" s="130">
        <v>-8.7999999999999995E-2</v>
      </c>
      <c r="F201" s="131">
        <v>-7.0000000000000001E-3</v>
      </c>
      <c r="G201" s="158">
        <v>0</v>
      </c>
      <c r="H201" s="159"/>
      <c r="I201" s="161"/>
      <c r="J201" s="38">
        <v>5.2999999999999999E-2</v>
      </c>
    </row>
    <row r="202" spans="1:10" ht="27.75" customHeight="1" x14ac:dyDescent="0.2">
      <c r="A202" s="156" t="s">
        <v>518</v>
      </c>
      <c r="B202" s="22" t="s">
        <v>519</v>
      </c>
      <c r="C202" s="163">
        <v>0</v>
      </c>
      <c r="D202" s="129">
        <v>-0.68400000000000005</v>
      </c>
      <c r="E202" s="130">
        <v>-8.2000000000000003E-2</v>
      </c>
      <c r="F202" s="131">
        <v>-6.0000000000000001E-3</v>
      </c>
      <c r="G202" s="158">
        <v>0</v>
      </c>
      <c r="H202" s="159"/>
      <c r="I202" s="161"/>
      <c r="J202" s="38">
        <v>4.5999999999999999E-2</v>
      </c>
    </row>
    <row r="203" spans="1:10" ht="27.75" customHeight="1" x14ac:dyDescent="0.2">
      <c r="A203" s="156" t="s">
        <v>520</v>
      </c>
      <c r="B203" s="22" t="s">
        <v>521</v>
      </c>
      <c r="C203" s="163">
        <v>0</v>
      </c>
      <c r="D203" s="129">
        <v>-0.58099999999999996</v>
      </c>
      <c r="E203" s="130">
        <v>-7.3999999999999996E-2</v>
      </c>
      <c r="F203" s="131">
        <v>-4.0000000000000001E-3</v>
      </c>
      <c r="G203" s="158">
        <v>1.26</v>
      </c>
      <c r="H203" s="159"/>
      <c r="I203" s="161"/>
      <c r="J203" s="38">
        <v>5.2999999999999999E-2</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A2:J2"/>
    <mergeCell ref="F4:J4"/>
    <mergeCell ref="F5:G5"/>
    <mergeCell ref="F10:G10"/>
    <mergeCell ref="H10:J10"/>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showGridLines="0" zoomScale="80" zoomScaleNormal="80" zoomScaleSheetLayoutView="100" workbookViewId="0"/>
  </sheetViews>
  <sheetFormatPr defaultRowHeight="12.75" x14ac:dyDescent="0.2"/>
  <cols>
    <col min="1" max="1" width="28.85546875" customWidth="1"/>
    <col min="2" max="7" width="24" customWidth="1"/>
  </cols>
  <sheetData>
    <row r="1" spans="1:7" ht="27.75" customHeight="1" x14ac:dyDescent="0.2">
      <c r="A1" s="210" t="s">
        <v>37</v>
      </c>
    </row>
    <row r="2" spans="1:7" ht="44.25" customHeight="1" x14ac:dyDescent="0.2">
      <c r="A2" s="260" t="s">
        <v>522</v>
      </c>
      <c r="B2" s="260"/>
      <c r="C2" s="260"/>
      <c r="D2" s="260"/>
      <c r="E2" s="260"/>
      <c r="F2" s="260"/>
      <c r="G2" s="260"/>
    </row>
    <row r="3" spans="1:7" ht="33" customHeight="1" x14ac:dyDescent="0.2">
      <c r="A3" s="237" t="str">
        <f>Overview!B4&amp; " - Illustrative LLFs for year beginning "&amp;Overview!D4</f>
        <v>VPEN - GSP C  - Illustrative LLFs for year beginning 1 April 2027</v>
      </c>
      <c r="B3" s="238"/>
      <c r="C3" s="238"/>
      <c r="D3" s="238"/>
      <c r="E3" s="238"/>
      <c r="F3" s="238"/>
      <c r="G3" s="239"/>
    </row>
    <row r="4" spans="1:7" ht="9.75" customHeight="1" x14ac:dyDescent="0.2"/>
    <row r="5" spans="1:7" ht="19.5" customHeight="1" x14ac:dyDescent="0.2">
      <c r="A5" s="262" t="s">
        <v>40</v>
      </c>
      <c r="B5" s="262"/>
      <c r="C5" s="208" t="s">
        <v>523</v>
      </c>
      <c r="D5" s="208" t="s">
        <v>524</v>
      </c>
      <c r="E5" s="208" t="s">
        <v>525</v>
      </c>
      <c r="F5" s="208" t="s">
        <v>526</v>
      </c>
      <c r="G5" s="208" t="s">
        <v>527</v>
      </c>
    </row>
    <row r="6" spans="1:7" ht="19.5" customHeight="1" x14ac:dyDescent="0.2">
      <c r="A6" s="262"/>
      <c r="B6" s="262"/>
      <c r="C6" s="208" t="s">
        <v>528</v>
      </c>
      <c r="D6" s="208" t="s">
        <v>529</v>
      </c>
      <c r="E6" s="208" t="s">
        <v>530</v>
      </c>
      <c r="F6" s="208" t="s">
        <v>531</v>
      </c>
      <c r="G6" s="208" t="s">
        <v>532</v>
      </c>
    </row>
    <row r="7" spans="1:7" ht="39.950000000000003" customHeight="1" x14ac:dyDescent="0.2">
      <c r="A7" s="225" t="s">
        <v>533</v>
      </c>
      <c r="B7" s="226"/>
      <c r="C7" s="18" t="s">
        <v>534</v>
      </c>
      <c r="D7" s="203"/>
      <c r="E7" s="204" t="s">
        <v>535</v>
      </c>
      <c r="F7" s="203"/>
      <c r="G7" s="203"/>
    </row>
    <row r="8" spans="1:7" ht="39.950000000000003" customHeight="1" x14ac:dyDescent="0.2">
      <c r="A8" s="225" t="s">
        <v>536</v>
      </c>
      <c r="B8" s="226"/>
      <c r="C8" s="203"/>
      <c r="D8" s="18" t="s">
        <v>537</v>
      </c>
      <c r="E8" s="203"/>
      <c r="F8" s="203"/>
      <c r="G8" s="203"/>
    </row>
    <row r="9" spans="1:7" ht="39.950000000000003" customHeight="1" x14ac:dyDescent="0.2">
      <c r="A9" s="225" t="s">
        <v>538</v>
      </c>
      <c r="B9" s="226"/>
      <c r="C9" s="203"/>
      <c r="D9" s="203"/>
      <c r="E9" s="18" t="s">
        <v>537</v>
      </c>
      <c r="F9" s="203"/>
      <c r="G9" s="203"/>
    </row>
    <row r="10" spans="1:7" ht="39.950000000000003" customHeight="1" x14ac:dyDescent="0.2">
      <c r="A10" s="225" t="s">
        <v>539</v>
      </c>
      <c r="B10" s="226"/>
      <c r="C10" s="203"/>
      <c r="D10" s="203"/>
      <c r="E10" s="203"/>
      <c r="F10" s="204" t="s">
        <v>540</v>
      </c>
      <c r="G10" s="204" t="s">
        <v>541</v>
      </c>
    </row>
    <row r="11" spans="1:7" ht="20.100000000000001" customHeight="1" x14ac:dyDescent="0.2">
      <c r="A11" s="235" t="s">
        <v>58</v>
      </c>
      <c r="B11" s="235"/>
      <c r="C11" s="261" t="s">
        <v>59</v>
      </c>
      <c r="D11" s="261"/>
      <c r="E11" s="261"/>
      <c r="F11" s="261"/>
      <c r="G11" s="261"/>
    </row>
    <row r="12" spans="1:7" x14ac:dyDescent="0.2">
      <c r="B12" s="12"/>
      <c r="C12" s="12"/>
      <c r="D12" s="12"/>
      <c r="E12" s="12"/>
    </row>
    <row r="13" spans="1:7" ht="22.5" customHeight="1" x14ac:dyDescent="0.2">
      <c r="A13" s="262" t="s">
        <v>542</v>
      </c>
      <c r="B13" s="262"/>
      <c r="C13" s="262"/>
      <c r="D13" s="262"/>
      <c r="E13" s="262"/>
      <c r="F13" s="262"/>
      <c r="G13" s="262"/>
    </row>
    <row r="14" spans="1:7" ht="22.5" customHeight="1" x14ac:dyDescent="0.2">
      <c r="A14" s="262" t="s">
        <v>543</v>
      </c>
      <c r="B14" s="262"/>
      <c r="C14" s="262"/>
      <c r="D14" s="262"/>
      <c r="E14" s="262"/>
      <c r="F14" s="262"/>
      <c r="G14" s="262"/>
    </row>
    <row r="15" spans="1:7" ht="33" customHeight="1" x14ac:dyDescent="0.2">
      <c r="A15" s="208" t="s">
        <v>544</v>
      </c>
      <c r="B15" s="208" t="s">
        <v>523</v>
      </c>
      <c r="C15" s="208" t="s">
        <v>524</v>
      </c>
      <c r="D15" s="208" t="s">
        <v>525</v>
      </c>
      <c r="E15" s="208" t="s">
        <v>526</v>
      </c>
      <c r="F15" s="208" t="s">
        <v>527</v>
      </c>
      <c r="G15" s="208" t="s">
        <v>545</v>
      </c>
    </row>
    <row r="16" spans="1:7" ht="22.5" customHeight="1" x14ac:dyDescent="0.2">
      <c r="A16" s="1" t="s">
        <v>546</v>
      </c>
      <c r="B16" s="189"/>
      <c r="C16" s="189"/>
      <c r="D16" s="189"/>
      <c r="E16" s="189"/>
      <c r="F16" s="189"/>
      <c r="G16" s="188"/>
    </row>
    <row r="17" spans="1:7" ht="22.5" customHeight="1" x14ac:dyDescent="0.2">
      <c r="A17" s="1" t="s">
        <v>547</v>
      </c>
      <c r="B17" s="189"/>
      <c r="C17" s="189"/>
      <c r="D17" s="189"/>
      <c r="E17" s="189"/>
      <c r="F17" s="189"/>
      <c r="G17" s="188"/>
    </row>
    <row r="18" spans="1:7" ht="22.5" customHeight="1" x14ac:dyDescent="0.2">
      <c r="A18" s="1" t="s">
        <v>548</v>
      </c>
      <c r="B18" s="189"/>
      <c r="C18" s="189"/>
      <c r="D18" s="189"/>
      <c r="E18" s="189"/>
      <c r="F18" s="189"/>
      <c r="G18" s="188"/>
    </row>
    <row r="19" spans="1:7" ht="22.5" customHeight="1" x14ac:dyDescent="0.2">
      <c r="A19" s="1" t="s">
        <v>549</v>
      </c>
      <c r="B19" s="189"/>
      <c r="C19" s="189"/>
      <c r="D19" s="189"/>
      <c r="E19" s="189"/>
      <c r="F19" s="189"/>
      <c r="G19" s="188"/>
    </row>
    <row r="20" spans="1:7" ht="22.5" customHeight="1" x14ac:dyDescent="0.2">
      <c r="A20" s="1" t="s">
        <v>550</v>
      </c>
      <c r="B20" s="189"/>
      <c r="C20" s="189"/>
      <c r="D20" s="189"/>
      <c r="E20" s="189"/>
      <c r="F20" s="189"/>
      <c r="G20" s="188"/>
    </row>
    <row r="21" spans="1:7" ht="22.5" customHeight="1" x14ac:dyDescent="0.2">
      <c r="A21" s="1" t="s">
        <v>551</v>
      </c>
      <c r="B21" s="189"/>
      <c r="C21" s="189"/>
      <c r="D21" s="189"/>
      <c r="E21" s="189"/>
      <c r="F21" s="189"/>
      <c r="G21" s="188"/>
    </row>
    <row r="23" spans="1:7" ht="22.5" customHeight="1" x14ac:dyDescent="0.2">
      <c r="A23" s="262" t="s">
        <v>552</v>
      </c>
      <c r="B23" s="262"/>
      <c r="C23" s="262"/>
      <c r="D23" s="262"/>
      <c r="E23" s="262"/>
      <c r="F23" s="262"/>
      <c r="G23" s="262"/>
    </row>
    <row r="24" spans="1:7" ht="22.5" customHeight="1" x14ac:dyDescent="0.2">
      <c r="A24" s="262" t="s">
        <v>553</v>
      </c>
      <c r="B24" s="262"/>
      <c r="C24" s="262"/>
      <c r="D24" s="262"/>
      <c r="E24" s="262"/>
      <c r="F24" s="262"/>
      <c r="G24" s="262"/>
    </row>
    <row r="25" spans="1:7" ht="33" customHeight="1" x14ac:dyDescent="0.2">
      <c r="A25" s="208" t="s">
        <v>554</v>
      </c>
      <c r="B25" s="208" t="s">
        <v>523</v>
      </c>
      <c r="C25" s="208" t="s">
        <v>524</v>
      </c>
      <c r="D25" s="208" t="s">
        <v>525</v>
      </c>
      <c r="E25" s="208" t="s">
        <v>526</v>
      </c>
      <c r="F25" s="208" t="s">
        <v>527</v>
      </c>
      <c r="G25" s="208" t="s">
        <v>545</v>
      </c>
    </row>
    <row r="26" spans="1:7" ht="22.5" customHeight="1" x14ac:dyDescent="0.2">
      <c r="A26" s="192" t="s">
        <v>555</v>
      </c>
      <c r="B26" s="190"/>
      <c r="C26" s="190"/>
      <c r="D26" s="190"/>
      <c r="E26" s="190"/>
      <c r="F26" s="190"/>
      <c r="G26" s="191"/>
    </row>
    <row r="27" spans="1:7" ht="22.5" customHeight="1" x14ac:dyDescent="0.2">
      <c r="A27" s="192" t="s">
        <v>556</v>
      </c>
      <c r="B27" s="190"/>
      <c r="C27" s="190"/>
      <c r="D27" s="190"/>
      <c r="E27" s="190"/>
      <c r="F27" s="190"/>
      <c r="G27" s="191"/>
    </row>
    <row r="28" spans="1:7" ht="22.5" customHeight="1" x14ac:dyDescent="0.2">
      <c r="A28" s="192" t="s">
        <v>557</v>
      </c>
      <c r="B28" s="190"/>
      <c r="C28" s="190"/>
      <c r="D28" s="190"/>
      <c r="E28" s="190"/>
      <c r="F28" s="190"/>
      <c r="G28" s="191"/>
    </row>
    <row r="29" spans="1:7" ht="22.5" customHeight="1" x14ac:dyDescent="0.2">
      <c r="A29" s="192" t="s">
        <v>558</v>
      </c>
      <c r="B29" s="190"/>
      <c r="C29" s="190"/>
      <c r="D29" s="190"/>
      <c r="E29" s="190"/>
      <c r="F29" s="190"/>
      <c r="G29" s="191"/>
    </row>
    <row r="30" spans="1:7" ht="22.5" customHeight="1" x14ac:dyDescent="0.2">
      <c r="A30" s="192" t="s">
        <v>559</v>
      </c>
      <c r="B30" s="190"/>
      <c r="C30" s="190"/>
      <c r="D30" s="190"/>
      <c r="E30" s="190"/>
      <c r="F30" s="190"/>
      <c r="G30" s="191"/>
    </row>
    <row r="31" spans="1:7" ht="12.75" customHeight="1" x14ac:dyDescent="0.2"/>
    <row r="32" spans="1:7" ht="22.5" customHeight="1" x14ac:dyDescent="0.2">
      <c r="A32" s="262" t="s">
        <v>552</v>
      </c>
      <c r="B32" s="262"/>
      <c r="C32" s="262"/>
      <c r="D32" s="262"/>
      <c r="E32" s="262"/>
      <c r="F32" s="262"/>
      <c r="G32" s="262"/>
    </row>
    <row r="33" spans="1:7" ht="22.5" customHeight="1" x14ac:dyDescent="0.2">
      <c r="A33" s="262" t="s">
        <v>560</v>
      </c>
      <c r="B33" s="262"/>
      <c r="C33" s="262"/>
      <c r="D33" s="262"/>
      <c r="E33" s="262"/>
      <c r="F33" s="262"/>
      <c r="G33" s="262"/>
    </row>
    <row r="34" spans="1:7" ht="33" customHeight="1" x14ac:dyDescent="0.2">
      <c r="A34" s="208" t="s">
        <v>554</v>
      </c>
      <c r="B34" s="208" t="s">
        <v>523</v>
      </c>
      <c r="C34" s="208" t="s">
        <v>524</v>
      </c>
      <c r="D34" s="208" t="s">
        <v>525</v>
      </c>
      <c r="E34" s="208" t="s">
        <v>526</v>
      </c>
      <c r="F34" s="208" t="s">
        <v>527</v>
      </c>
      <c r="G34" s="208" t="s">
        <v>545</v>
      </c>
    </row>
    <row r="35" spans="1:7" ht="22.5" customHeight="1" x14ac:dyDescent="0.2">
      <c r="A35" s="1" t="s">
        <v>555</v>
      </c>
      <c r="B35" s="190"/>
      <c r="C35" s="190"/>
      <c r="D35" s="190"/>
      <c r="E35" s="190"/>
      <c r="F35" s="190"/>
      <c r="G35" s="191"/>
    </row>
    <row r="36" spans="1:7" ht="22.5" customHeight="1" x14ac:dyDescent="0.2">
      <c r="A36" s="1" t="s">
        <v>556</v>
      </c>
      <c r="B36" s="190"/>
      <c r="C36" s="190"/>
      <c r="D36" s="190"/>
      <c r="E36" s="190"/>
      <c r="F36" s="190"/>
      <c r="G36" s="191"/>
    </row>
    <row r="37" spans="1:7" ht="22.5" customHeight="1" x14ac:dyDescent="0.2">
      <c r="A37" s="1" t="s">
        <v>557</v>
      </c>
      <c r="B37" s="190"/>
      <c r="C37" s="190"/>
      <c r="D37" s="190"/>
      <c r="E37" s="190"/>
      <c r="F37" s="190"/>
      <c r="G37" s="191"/>
    </row>
    <row r="38" spans="1:7" ht="22.5" customHeight="1" x14ac:dyDescent="0.2">
      <c r="A38" s="1" t="s">
        <v>558</v>
      </c>
      <c r="B38" s="190"/>
      <c r="C38" s="190"/>
      <c r="D38" s="190"/>
      <c r="E38" s="190"/>
      <c r="F38" s="190"/>
      <c r="G38" s="191"/>
    </row>
    <row r="39" spans="1:7" ht="22.5" customHeight="1" x14ac:dyDescent="0.2">
      <c r="A39" s="1" t="s">
        <v>559</v>
      </c>
      <c r="B39" s="190"/>
      <c r="C39" s="190"/>
      <c r="D39" s="190"/>
      <c r="E39" s="190"/>
      <c r="F39" s="190"/>
      <c r="G39" s="191"/>
    </row>
    <row r="40" spans="1:7" ht="12.75" customHeight="1" x14ac:dyDescent="0.2"/>
    <row r="41" spans="1:7" ht="22.5" customHeight="1" x14ac:dyDescent="0.2">
      <c r="A41" s="259" t="s">
        <v>561</v>
      </c>
      <c r="B41" s="259"/>
      <c r="C41" s="259"/>
      <c r="D41" s="259"/>
      <c r="E41" s="259"/>
      <c r="F41" s="259"/>
      <c r="G41" s="259"/>
    </row>
    <row r="42" spans="1:7" ht="22.5" customHeight="1" x14ac:dyDescent="0.2">
      <c r="A42" s="208" t="s">
        <v>554</v>
      </c>
      <c r="B42" s="208" t="s">
        <v>523</v>
      </c>
      <c r="C42" s="208" t="s">
        <v>524</v>
      </c>
      <c r="D42" s="208" t="s">
        <v>525</v>
      </c>
      <c r="E42" s="208" t="s">
        <v>526</v>
      </c>
      <c r="F42" s="208" t="s">
        <v>527</v>
      </c>
      <c r="G42" s="208" t="s">
        <v>562</v>
      </c>
    </row>
    <row r="43" spans="1:7" ht="22.5" customHeight="1" x14ac:dyDescent="0.2">
      <c r="A43" s="1" t="s">
        <v>555</v>
      </c>
      <c r="B43" s="190"/>
      <c r="C43" s="190"/>
      <c r="D43" s="190"/>
      <c r="E43" s="190"/>
      <c r="F43" s="190"/>
      <c r="G43" s="191"/>
    </row>
    <row r="44" spans="1:7" ht="22.5" customHeight="1" x14ac:dyDescent="0.2">
      <c r="A44" s="1" t="s">
        <v>556</v>
      </c>
      <c r="B44" s="190"/>
      <c r="C44" s="190"/>
      <c r="D44" s="190"/>
      <c r="E44" s="190"/>
      <c r="F44" s="190"/>
      <c r="G44" s="191"/>
    </row>
    <row r="45" spans="1:7" ht="22.5" customHeight="1" x14ac:dyDescent="0.2">
      <c r="A45" s="1" t="s">
        <v>557</v>
      </c>
      <c r="B45" s="190"/>
      <c r="C45" s="190"/>
      <c r="D45" s="190"/>
      <c r="E45" s="190"/>
      <c r="F45" s="190"/>
      <c r="G45" s="191"/>
    </row>
    <row r="46" spans="1:7" ht="22.5" customHeight="1" x14ac:dyDescent="0.2">
      <c r="A46" s="1" t="s">
        <v>558</v>
      </c>
      <c r="B46" s="190"/>
      <c r="C46" s="190"/>
      <c r="D46" s="190"/>
      <c r="E46" s="190"/>
      <c r="F46" s="190"/>
      <c r="G46" s="191"/>
    </row>
    <row r="47" spans="1:7" ht="22.5" customHeight="1" x14ac:dyDescent="0.2">
      <c r="A47" s="1" t="s">
        <v>559</v>
      </c>
      <c r="B47" s="190"/>
      <c r="C47" s="190"/>
      <c r="D47" s="190"/>
      <c r="E47" s="190"/>
      <c r="F47" s="190"/>
      <c r="G47" s="191"/>
    </row>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3:G13"/>
    <mergeCell ref="A14:G14"/>
    <mergeCell ref="A23:G23"/>
    <mergeCell ref="A24:G24"/>
    <mergeCell ref="A32:G32"/>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1"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5" zoomScaleNormal="85" zoomScaleSheetLayoutView="100" workbookViewId="0"/>
  </sheetViews>
  <sheetFormatPr defaultRowHeight="27.75" customHeight="1" x14ac:dyDescent="0.2"/>
  <cols>
    <col min="1" max="2" width="14.7109375" style="2" customWidth="1"/>
    <col min="3" max="3" width="7.85546875" style="2" customWidth="1"/>
    <col min="4" max="4" width="14.7109375" style="2" customWidth="1"/>
    <col min="5" max="5" width="14.7109375" style="3" customWidth="1"/>
    <col min="6" max="6" width="7.85546875" style="3" customWidth="1"/>
    <col min="7" max="7" width="14.7109375" style="2" customWidth="1"/>
    <col min="8" max="8" width="30.7109375" style="3" customWidth="1"/>
    <col min="9" max="10" width="14.7109375" style="3" customWidth="1"/>
    <col min="11" max="11" width="14.7109375" style="10" customWidth="1"/>
    <col min="12" max="13" width="14.7109375" style="4" customWidth="1"/>
    <col min="14" max="19" width="14.7109375" style="2" customWidth="1"/>
    <col min="20" max="16384" width="9.140625" style="2"/>
  </cols>
  <sheetData>
    <row r="1" spans="1:17" ht="63" customHeight="1" x14ac:dyDescent="0.2">
      <c r="A1" s="48" t="s">
        <v>37</v>
      </c>
      <c r="B1" s="48"/>
      <c r="C1" s="48"/>
      <c r="D1" s="263" t="s">
        <v>563</v>
      </c>
      <c r="E1" s="263"/>
      <c r="F1" s="263"/>
      <c r="G1" s="263"/>
      <c r="H1" s="263"/>
      <c r="I1" s="263"/>
      <c r="J1" s="263"/>
      <c r="K1" s="263"/>
      <c r="L1" s="263"/>
      <c r="M1" s="263"/>
      <c r="N1" s="263"/>
      <c r="O1" s="263"/>
      <c r="P1" s="263"/>
      <c r="Q1" s="263"/>
    </row>
    <row r="2" spans="1:17" ht="27.75" customHeight="1" x14ac:dyDescent="0.2">
      <c r="A2" s="237" t="s">
        <v>564</v>
      </c>
      <c r="B2" s="238"/>
      <c r="C2" s="238"/>
      <c r="D2" s="238"/>
      <c r="E2" s="238"/>
      <c r="F2" s="238"/>
      <c r="G2" s="238"/>
      <c r="H2" s="238"/>
      <c r="I2" s="238"/>
      <c r="J2" s="238"/>
      <c r="K2" s="238"/>
      <c r="L2" s="238"/>
      <c r="M2" s="238"/>
      <c r="N2" s="238"/>
      <c r="O2" s="238"/>
      <c r="P2" s="238"/>
      <c r="Q2" s="239"/>
    </row>
    <row r="3" spans="1:17" ht="14.1" customHeight="1" x14ac:dyDescent="0.2">
      <c r="A3" s="48"/>
      <c r="B3" s="48"/>
      <c r="C3" s="48"/>
      <c r="D3" s="48"/>
      <c r="G3" s="19"/>
    </row>
    <row r="4" spans="1:17" s="11" customFormat="1" ht="25.5" customHeight="1" x14ac:dyDescent="0.2">
      <c r="A4" s="237" t="str">
        <f>Overview!B4&amp; " - Effective from "&amp;Overview!D4&amp;" - "&amp;Overview!E4&amp;" new designated EHV charges"</f>
        <v>VPEN - GSP C  - Effective from 1 April 2027 - Final new designated EHV charges</v>
      </c>
      <c r="B4" s="238"/>
      <c r="C4" s="238"/>
      <c r="D4" s="238"/>
      <c r="E4" s="238"/>
      <c r="F4" s="238"/>
      <c r="G4" s="238"/>
      <c r="H4" s="238"/>
      <c r="I4" s="238"/>
      <c r="J4" s="238"/>
      <c r="K4" s="238"/>
      <c r="L4" s="238"/>
      <c r="M4" s="238"/>
      <c r="N4" s="238"/>
      <c r="O4" s="238"/>
      <c r="P4" s="238"/>
      <c r="Q4" s="239"/>
    </row>
    <row r="5" spans="1:17" ht="66.95" customHeight="1" x14ac:dyDescent="0.2">
      <c r="A5" s="23" t="s">
        <v>565</v>
      </c>
      <c r="B5" s="23" t="s">
        <v>119</v>
      </c>
      <c r="C5" s="23" t="s">
        <v>120</v>
      </c>
      <c r="D5" s="23" t="s">
        <v>121</v>
      </c>
      <c r="E5" s="23" t="s">
        <v>135</v>
      </c>
      <c r="F5" s="23" t="s">
        <v>120</v>
      </c>
      <c r="G5" s="23" t="s">
        <v>123</v>
      </c>
      <c r="H5" s="71" t="s">
        <v>124</v>
      </c>
      <c r="I5" s="53" t="s">
        <v>125</v>
      </c>
      <c r="J5" s="71" t="str">
        <f>'Annex 2 Designated EHV charges'!I10</f>
        <v>Import
Super Red
unit charge
(p/kWh)</v>
      </c>
      <c r="K5" s="71" t="str">
        <f>'Annex 2 Designated EHV charges'!J10</f>
        <v>Import
fixed charge
(p/day)</v>
      </c>
      <c r="L5" s="71" t="str">
        <f>'Annex 2 Designated EHV charges'!K10</f>
        <v>Import
capacity charge
(p/kVA/day)</v>
      </c>
      <c r="M5" s="71" t="str">
        <f>'Annex 2 Designated EHV charges'!L10</f>
        <v>Import
exceeded capacity charge
(p/kVA/day)</v>
      </c>
      <c r="N5" s="71" t="str">
        <f>'Annex 2 Designated EHV charges'!M10</f>
        <v>Export
Super Red
unit charge
(p/kWh)</v>
      </c>
      <c r="O5" s="71" t="str">
        <f>'Annex 2 Designated EHV charges'!N10</f>
        <v>Export
fixed charge
(p/day)</v>
      </c>
      <c r="P5" s="71" t="str">
        <f>'Annex 2 Designated EHV charges'!O10</f>
        <v>Export
capacity charge
(p/kVA/day)</v>
      </c>
      <c r="Q5" s="71" t="str">
        <f>'Annex 2 Designated EHV charges'!P10</f>
        <v>Export
exceeded capacity charge
(p/kVA/day)</v>
      </c>
    </row>
    <row r="6" spans="1:17" ht="20.100000000000001" customHeight="1" x14ac:dyDescent="0.2">
      <c r="A6" s="44"/>
      <c r="B6" s="44"/>
      <c r="C6" s="89"/>
      <c r="D6" s="55"/>
      <c r="E6" s="45"/>
      <c r="F6" s="89"/>
      <c r="G6" s="55"/>
      <c r="H6" s="56"/>
      <c r="I6" s="46"/>
      <c r="J6" s="60"/>
      <c r="K6" s="61"/>
      <c r="L6" s="61"/>
      <c r="M6" s="61"/>
      <c r="N6" s="34"/>
      <c r="O6" s="35"/>
      <c r="P6" s="35"/>
      <c r="Q6" s="35"/>
    </row>
    <row r="7" spans="1:17" ht="20.100000000000001" customHeight="1" x14ac:dyDescent="0.2">
      <c r="A7" s="44"/>
      <c r="B7" s="44"/>
      <c r="C7" s="44"/>
      <c r="D7" s="44"/>
      <c r="E7" s="45"/>
      <c r="F7" s="45"/>
      <c r="G7" s="45"/>
      <c r="H7" s="46"/>
      <c r="I7" s="46"/>
      <c r="J7" s="25"/>
      <c r="K7" s="26"/>
      <c r="L7" s="26"/>
      <c r="M7" s="26"/>
      <c r="N7" s="34"/>
      <c r="O7" s="35"/>
      <c r="P7" s="35"/>
      <c r="Q7" s="35"/>
    </row>
    <row r="8" spans="1:17" ht="20.100000000000001" customHeight="1" x14ac:dyDescent="0.2">
      <c r="A8" s="44"/>
      <c r="B8" s="44"/>
      <c r="C8" s="44"/>
      <c r="D8" s="44"/>
      <c r="E8" s="45"/>
      <c r="F8" s="45"/>
      <c r="G8" s="45"/>
      <c r="H8" s="46"/>
      <c r="I8" s="46"/>
      <c r="J8" s="25"/>
      <c r="K8" s="26"/>
      <c r="L8" s="26"/>
      <c r="M8" s="26"/>
      <c r="N8" s="34"/>
      <c r="O8" s="35"/>
      <c r="P8" s="35"/>
      <c r="Q8" s="35"/>
    </row>
    <row r="9" spans="1:17" ht="20.100000000000001" customHeight="1" x14ac:dyDescent="0.2">
      <c r="A9" s="44"/>
      <c r="B9" s="44"/>
      <c r="C9" s="44"/>
      <c r="D9" s="44"/>
      <c r="E9" s="45"/>
      <c r="F9" s="45"/>
      <c r="G9" s="45"/>
      <c r="H9" s="46"/>
      <c r="I9" s="46"/>
      <c r="J9" s="25"/>
      <c r="K9" s="26"/>
      <c r="L9" s="26"/>
      <c r="M9" s="26"/>
      <c r="N9" s="34"/>
      <c r="O9" s="35"/>
      <c r="P9" s="35"/>
      <c r="Q9" s="35"/>
    </row>
    <row r="10" spans="1:17" ht="20.100000000000001" customHeight="1" x14ac:dyDescent="0.2">
      <c r="A10" s="44"/>
      <c r="B10" s="44"/>
      <c r="C10" s="44"/>
      <c r="D10" s="44"/>
      <c r="E10" s="45"/>
      <c r="F10" s="45"/>
      <c r="G10" s="45"/>
      <c r="H10" s="46"/>
      <c r="I10" s="46"/>
      <c r="J10" s="25"/>
      <c r="K10" s="26"/>
      <c r="L10" s="26"/>
      <c r="M10" s="26"/>
      <c r="N10" s="34"/>
      <c r="O10" s="35"/>
      <c r="P10" s="35"/>
      <c r="Q10" s="35"/>
    </row>
    <row r="11" spans="1:17" ht="20.100000000000001" customHeight="1" x14ac:dyDescent="0.2">
      <c r="A11" s="44"/>
      <c r="B11" s="44"/>
      <c r="C11" s="44"/>
      <c r="D11" s="44"/>
      <c r="E11" s="45"/>
      <c r="F11" s="45"/>
      <c r="G11" s="45"/>
      <c r="H11" s="46"/>
      <c r="I11" s="46"/>
      <c r="J11" s="25"/>
      <c r="K11" s="26"/>
      <c r="L11" s="26"/>
      <c r="M11" s="26"/>
      <c r="N11" s="34"/>
      <c r="O11" s="35"/>
      <c r="P11" s="35"/>
      <c r="Q11" s="35"/>
    </row>
    <row r="12" spans="1:17" ht="20.100000000000001" customHeight="1" x14ac:dyDescent="0.2">
      <c r="A12" s="44"/>
      <c r="B12" s="44"/>
      <c r="C12" s="44"/>
      <c r="D12" s="44"/>
      <c r="E12" s="45"/>
      <c r="F12" s="45"/>
      <c r="G12" s="45"/>
      <c r="H12" s="46"/>
      <c r="I12" s="46"/>
      <c r="J12" s="25"/>
      <c r="K12" s="26"/>
      <c r="L12" s="26"/>
      <c r="M12" s="26"/>
      <c r="N12" s="34"/>
      <c r="O12" s="35"/>
      <c r="P12" s="35"/>
      <c r="Q12" s="35"/>
    </row>
    <row r="13" spans="1:17" ht="20.100000000000001" customHeight="1" x14ac:dyDescent="0.2">
      <c r="A13" s="44"/>
      <c r="B13" s="44"/>
      <c r="C13" s="44"/>
      <c r="D13" s="44"/>
      <c r="E13" s="45"/>
      <c r="F13" s="45"/>
      <c r="G13" s="45"/>
      <c r="H13" s="46"/>
      <c r="I13" s="46"/>
      <c r="J13" s="25"/>
      <c r="K13" s="26"/>
      <c r="L13" s="26"/>
      <c r="M13" s="26"/>
      <c r="N13" s="34"/>
      <c r="O13" s="35"/>
      <c r="P13" s="35"/>
      <c r="Q13" s="35"/>
    </row>
    <row r="14" spans="1:17" ht="20.100000000000001" customHeight="1" x14ac:dyDescent="0.2">
      <c r="A14" s="44"/>
      <c r="B14" s="44"/>
      <c r="C14" s="44"/>
      <c r="D14" s="44"/>
      <c r="E14" s="45"/>
      <c r="F14" s="45"/>
      <c r="G14" s="45"/>
      <c r="H14" s="46"/>
      <c r="I14" s="46"/>
      <c r="J14" s="25"/>
      <c r="K14" s="26"/>
      <c r="L14" s="26"/>
      <c r="M14" s="26"/>
      <c r="N14" s="34"/>
      <c r="O14" s="35"/>
      <c r="P14" s="35"/>
      <c r="Q14" s="35"/>
    </row>
    <row r="15" spans="1:17" ht="20.100000000000001" customHeight="1" x14ac:dyDescent="0.2">
      <c r="A15" s="44"/>
      <c r="B15" s="44"/>
      <c r="C15" s="44"/>
      <c r="D15" s="44"/>
      <c r="E15" s="45"/>
      <c r="F15" s="45"/>
      <c r="G15" s="45"/>
      <c r="H15" s="46"/>
      <c r="I15" s="46"/>
      <c r="J15" s="25"/>
      <c r="K15" s="26"/>
      <c r="L15" s="26"/>
      <c r="M15" s="26"/>
      <c r="N15" s="34"/>
      <c r="O15" s="35"/>
      <c r="P15" s="35"/>
      <c r="Q15" s="35"/>
    </row>
    <row r="17" spans="1:19" ht="25.5" customHeight="1" x14ac:dyDescent="0.2">
      <c r="A17" s="237" t="str">
        <f>Overview!B4&amp; " - Effective from "&amp;Overview!D4&amp;" - "&amp;Overview!E4&amp;" new designated EHV line loss factors"</f>
        <v>VPEN - GSP C  - Effective from 1 April 2027 - Final new designated EHV line loss factors</v>
      </c>
      <c r="B17" s="238"/>
      <c r="C17" s="238"/>
      <c r="D17" s="238"/>
      <c r="E17" s="238"/>
      <c r="F17" s="238"/>
      <c r="G17" s="238"/>
      <c r="H17" s="238"/>
      <c r="I17" s="238"/>
      <c r="J17" s="238"/>
      <c r="K17" s="238"/>
      <c r="L17" s="238"/>
      <c r="M17" s="238"/>
      <c r="N17" s="238"/>
      <c r="O17" s="238"/>
      <c r="P17" s="238"/>
      <c r="Q17" s="238"/>
      <c r="R17" s="238"/>
      <c r="S17" s="239"/>
    </row>
    <row r="18" spans="1:19" ht="62.1" customHeight="1" x14ac:dyDescent="0.2">
      <c r="A18" s="23" t="s">
        <v>565</v>
      </c>
      <c r="B18" s="23" t="s">
        <v>119</v>
      </c>
      <c r="C18" s="23" t="s">
        <v>120</v>
      </c>
      <c r="D18" s="23" t="s">
        <v>121</v>
      </c>
      <c r="E18" s="23" t="s">
        <v>135</v>
      </c>
      <c r="F18" s="23" t="s">
        <v>120</v>
      </c>
      <c r="G18" s="23" t="s">
        <v>123</v>
      </c>
      <c r="H18" s="71" t="s">
        <v>124</v>
      </c>
      <c r="I18" s="53" t="s">
        <v>125</v>
      </c>
      <c r="J18" s="29" t="s">
        <v>566</v>
      </c>
      <c r="K18" s="29" t="s">
        <v>567</v>
      </c>
      <c r="L18" s="29" t="s">
        <v>568</v>
      </c>
      <c r="M18" s="29" t="s">
        <v>569</v>
      </c>
      <c r="N18" s="29" t="s">
        <v>570</v>
      </c>
      <c r="O18" s="31" t="s">
        <v>571</v>
      </c>
      <c r="P18" s="31" t="s">
        <v>572</v>
      </c>
      <c r="Q18" s="31" t="s">
        <v>573</v>
      </c>
      <c r="R18" s="31" t="s">
        <v>574</v>
      </c>
      <c r="S18" s="31" t="s">
        <v>575</v>
      </c>
    </row>
    <row r="19" spans="1:19" ht="20.100000000000001" customHeight="1" x14ac:dyDescent="0.2">
      <c r="A19" s="44"/>
      <c r="B19" s="44"/>
      <c r="C19" s="44"/>
      <c r="D19" s="44"/>
      <c r="E19" s="45"/>
      <c r="F19" s="32"/>
      <c r="G19" s="32"/>
      <c r="H19" s="33"/>
      <c r="I19" s="33"/>
      <c r="J19" s="36"/>
      <c r="K19" s="36"/>
      <c r="L19" s="27"/>
      <c r="M19" s="28"/>
      <c r="N19" s="28"/>
      <c r="O19" s="30"/>
      <c r="P19" s="30"/>
      <c r="Q19" s="30"/>
      <c r="R19" s="30"/>
      <c r="S19" s="30"/>
    </row>
    <row r="20" spans="1:19" ht="20.100000000000001" customHeight="1" x14ac:dyDescent="0.2">
      <c r="A20" s="44"/>
      <c r="B20" s="44"/>
      <c r="C20" s="44"/>
      <c r="D20" s="44"/>
      <c r="E20" s="45"/>
      <c r="F20" s="32"/>
      <c r="G20" s="32"/>
      <c r="H20" s="33"/>
      <c r="I20" s="33"/>
      <c r="J20" s="36"/>
      <c r="K20" s="36"/>
      <c r="L20" s="27"/>
      <c r="M20" s="28"/>
      <c r="N20" s="28"/>
      <c r="O20" s="30"/>
      <c r="P20" s="30"/>
      <c r="Q20" s="30"/>
      <c r="R20" s="30"/>
      <c r="S20" s="30"/>
    </row>
    <row r="21" spans="1:19" ht="20.100000000000001" customHeight="1" x14ac:dyDescent="0.2">
      <c r="A21" s="44"/>
      <c r="B21" s="44"/>
      <c r="C21" s="44"/>
      <c r="D21" s="44"/>
      <c r="E21" s="45"/>
      <c r="F21" s="32"/>
      <c r="G21" s="32"/>
      <c r="H21" s="33"/>
      <c r="I21" s="33"/>
      <c r="J21" s="36"/>
      <c r="K21" s="36"/>
      <c r="L21" s="27"/>
      <c r="M21" s="28"/>
      <c r="N21" s="28"/>
      <c r="O21" s="30"/>
      <c r="P21" s="30"/>
      <c r="Q21" s="30"/>
      <c r="R21" s="30"/>
      <c r="S21" s="30"/>
    </row>
    <row r="22" spans="1:19" ht="20.100000000000001" customHeight="1" x14ac:dyDescent="0.2">
      <c r="A22" s="44"/>
      <c r="B22" s="44"/>
      <c r="C22" s="44"/>
      <c r="D22" s="44"/>
      <c r="E22" s="45"/>
      <c r="F22" s="32"/>
      <c r="G22" s="32"/>
      <c r="H22" s="33"/>
      <c r="I22" s="33"/>
      <c r="J22" s="36"/>
      <c r="K22" s="36"/>
      <c r="L22" s="27"/>
      <c r="M22" s="28"/>
      <c r="N22" s="28"/>
      <c r="O22" s="30"/>
      <c r="P22" s="30"/>
      <c r="Q22" s="30"/>
      <c r="R22" s="30"/>
      <c r="S22" s="30"/>
    </row>
    <row r="23" spans="1:19" ht="20.100000000000001" customHeight="1" x14ac:dyDescent="0.2">
      <c r="A23" s="44"/>
      <c r="B23" s="44"/>
      <c r="C23" s="44"/>
      <c r="D23" s="44"/>
      <c r="E23" s="45"/>
      <c r="F23" s="32"/>
      <c r="G23" s="32"/>
      <c r="H23" s="33"/>
      <c r="I23" s="33"/>
      <c r="J23" s="36"/>
      <c r="K23" s="36"/>
      <c r="L23" s="27"/>
      <c r="M23" s="28"/>
      <c r="N23" s="28"/>
      <c r="O23" s="30"/>
      <c r="P23" s="30"/>
      <c r="Q23" s="30"/>
      <c r="R23" s="30"/>
      <c r="S23" s="30"/>
    </row>
    <row r="24" spans="1:19" ht="20.100000000000001" customHeight="1" x14ac:dyDescent="0.2">
      <c r="A24" s="44"/>
      <c r="B24" s="44"/>
      <c r="C24" s="44"/>
      <c r="D24" s="44"/>
      <c r="E24" s="45"/>
      <c r="F24" s="32"/>
      <c r="G24" s="32"/>
      <c r="H24" s="33"/>
      <c r="I24" s="33"/>
      <c r="J24" s="36"/>
      <c r="K24" s="36"/>
      <c r="L24" s="27"/>
      <c r="M24" s="28"/>
      <c r="N24" s="28"/>
      <c r="O24" s="30"/>
      <c r="P24" s="30"/>
      <c r="Q24" s="30"/>
      <c r="R24" s="30"/>
      <c r="S24" s="30"/>
    </row>
    <row r="25" spans="1:19" ht="20.100000000000001" customHeight="1" x14ac:dyDescent="0.2">
      <c r="A25" s="44"/>
      <c r="B25" s="44"/>
      <c r="C25" s="44"/>
      <c r="D25" s="44"/>
      <c r="E25" s="45"/>
      <c r="F25" s="32"/>
      <c r="G25" s="32"/>
      <c r="H25" s="33"/>
      <c r="I25" s="33"/>
      <c r="J25" s="36"/>
      <c r="K25" s="36"/>
      <c r="L25" s="27"/>
      <c r="M25" s="28"/>
      <c r="N25" s="28"/>
      <c r="O25" s="30"/>
      <c r="P25" s="30"/>
      <c r="Q25" s="30"/>
      <c r="R25" s="30"/>
      <c r="S25" s="30"/>
    </row>
    <row r="26" spans="1:19" ht="20.100000000000001" customHeight="1" x14ac:dyDescent="0.2">
      <c r="A26" s="44"/>
      <c r="B26" s="44"/>
      <c r="C26" s="44"/>
      <c r="D26" s="44"/>
      <c r="E26" s="45"/>
      <c r="F26" s="32"/>
      <c r="G26" s="32"/>
      <c r="H26" s="33"/>
      <c r="I26" s="33"/>
      <c r="J26" s="36"/>
      <c r="K26" s="36"/>
      <c r="L26" s="27"/>
      <c r="M26" s="28"/>
      <c r="N26" s="28"/>
      <c r="O26" s="30"/>
      <c r="P26" s="30"/>
      <c r="Q26" s="30"/>
      <c r="R26" s="30"/>
      <c r="S26" s="30"/>
    </row>
    <row r="27" spans="1:19" ht="20.100000000000001" customHeight="1" x14ac:dyDescent="0.2">
      <c r="A27" s="44"/>
      <c r="B27" s="44"/>
      <c r="C27" s="44"/>
      <c r="D27" s="44"/>
      <c r="E27" s="45"/>
      <c r="F27" s="32"/>
      <c r="G27" s="32"/>
      <c r="H27" s="33"/>
      <c r="I27" s="33"/>
      <c r="J27" s="36"/>
      <c r="K27" s="36"/>
      <c r="L27" s="27"/>
      <c r="M27" s="28"/>
      <c r="N27" s="28"/>
      <c r="O27" s="30"/>
      <c r="P27" s="30"/>
      <c r="Q27" s="30"/>
      <c r="R27" s="30"/>
      <c r="S27" s="30"/>
    </row>
    <row r="28" spans="1:19" ht="20.100000000000001" customHeight="1" x14ac:dyDescent="0.2">
      <c r="A28" s="44"/>
      <c r="B28" s="44"/>
      <c r="C28" s="44"/>
      <c r="D28" s="44"/>
      <c r="E28" s="45"/>
      <c r="F28" s="32"/>
      <c r="G28" s="32"/>
      <c r="H28" s="33"/>
      <c r="I28" s="33"/>
      <c r="J28" s="36"/>
      <c r="K28" s="36"/>
      <c r="L28" s="27"/>
      <c r="M28" s="28"/>
      <c r="N28" s="28"/>
      <c r="O28" s="30"/>
      <c r="P28" s="30"/>
      <c r="Q28" s="30"/>
      <c r="R28" s="30"/>
      <c r="S28" s="30"/>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Q1"/>
  </mergeCells>
  <phoneticPr fontId="34"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0"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DNO reserves the right to apply the listed charges to any other MPANs/MSIDs associated with the site. This includes reallocating charges to a traded MPAN at the same site where another MPAN has been disconnected or de-energised.&amp;R&amp;P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Michelle Brown</cp:lastModifiedBy>
  <cp:revision/>
  <dcterms:created xsi:type="dcterms:W3CDTF">2009-11-12T11:38:00Z</dcterms:created>
  <dcterms:modified xsi:type="dcterms:W3CDTF">2026-01-29T19:22:34Z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ies>
</file>